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-105" yWindow="-105" windowWidth="19425" windowHeight="10425" firstSheet="1" activeTab="1"/>
  </bookViews>
  <sheets>
    <sheet name="sort" sheetId="18" state="hidden" r:id="rId1"/>
    <sheet name="Sheet1" sheetId="19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9" l="1"/>
  <c r="D80" i="19"/>
  <c r="D78" i="19"/>
  <c r="D76" i="19"/>
  <c r="J74" i="19"/>
  <c r="D74" i="19" l="1"/>
  <c r="F5" i="19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7" i="19" s="1"/>
  <c r="F18" i="19" s="1"/>
  <c r="F19" i="19" s="1"/>
  <c r="F20" i="19" s="1"/>
  <c r="F21" i="19" s="1"/>
  <c r="F22" i="19" s="1"/>
  <c r="F23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51" i="19" s="1"/>
  <c r="F52" i="19" s="1"/>
  <c r="F53" i="19" s="1"/>
  <c r="F54" i="19" s="1"/>
  <c r="F55" i="19" s="1"/>
  <c r="F56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E73" i="19"/>
  <c r="E74" i="19" s="1"/>
  <c r="F73" i="19" l="1"/>
  <c r="F74" i="19"/>
  <c r="E83" i="18" l="1"/>
  <c r="D83" i="18"/>
  <c r="F58" i="18"/>
  <c r="D58" i="18"/>
  <c r="E40" i="18"/>
  <c r="E22" i="18"/>
  <c r="E58" i="18" l="1"/>
  <c r="F83" i="18"/>
  <c r="D68" i="18" s="1"/>
  <c r="G5" i="18" l="1"/>
  <c r="G58" i="18" s="1"/>
  <c r="H59" i="18" l="1"/>
  <c r="G75" i="18"/>
  <c r="G76" i="18" s="1"/>
  <c r="D66" i="18"/>
  <c r="D67" i="18" s="1"/>
  <c r="D69" i="18" s="1"/>
  <c r="G83" i="18" l="1"/>
  <c r="G77" i="18"/>
  <c r="G78" i="18" s="1"/>
  <c r="G79" i="18" s="1"/>
  <c r="G80" i="18" s="1"/>
  <c r="G81" i="18" s="1"/>
  <c r="G82" i="18" s="1"/>
  <c r="G6" i="18" l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</calcChain>
</file>

<file path=xl/sharedStrings.xml><?xml version="1.0" encoding="utf-8"?>
<sst xmlns="http://schemas.openxmlformats.org/spreadsheetml/2006/main" count="405" uniqueCount="269">
  <si>
    <t>Tepty</t>
  </si>
  <si>
    <t>Que Tra</t>
  </si>
  <si>
    <t>Tồn</t>
  </si>
  <si>
    <t xml:space="preserve">Chi </t>
  </si>
  <si>
    <t>Thu</t>
  </si>
  <si>
    <t>Trường hợp</t>
  </si>
  <si>
    <t>Nick</t>
  </si>
  <si>
    <t>Ngày</t>
  </si>
  <si>
    <t>Thocon</t>
  </si>
  <si>
    <t>Vankieusa</t>
  </si>
  <si>
    <t>Phí chuyển tiền</t>
  </si>
  <si>
    <t xml:space="preserve">Sổ TK </t>
  </si>
  <si>
    <t>Không ghi nội dung ủng hộ</t>
  </si>
  <si>
    <t>Ủng hộ quỹ NTCM</t>
  </si>
  <si>
    <t>Quynh Mai Vo</t>
  </si>
  <si>
    <t>Một bạn không ghi tên</t>
  </si>
  <si>
    <t>Sen Trang</t>
  </si>
  <si>
    <t>Maitan97</t>
  </si>
  <si>
    <t>Thu phí quản lý TK</t>
  </si>
  <si>
    <t>Alexander</t>
  </si>
  <si>
    <t>Thu Visa TK cá nhân Thocon (bị nhầm)</t>
  </si>
  <si>
    <t>Nguyen Duy Hung</t>
  </si>
  <si>
    <t>Chuyển tiền Hưng mượn (Thocon chuyển nhầm)</t>
  </si>
  <si>
    <t>Duyen Tuong</t>
  </si>
  <si>
    <t>Em Bao</t>
  </si>
  <si>
    <t>Tuyet Anh</t>
  </si>
  <si>
    <t>Dang Ha</t>
  </si>
  <si>
    <t>Huong Lien</t>
  </si>
  <si>
    <t>Thocon hoàn trả Thu Visa nhầm TK</t>
  </si>
  <si>
    <t>Tep trả tiền Thỏ 3 lạng yến (chuyển nhầm cá nhân)</t>
  </si>
  <si>
    <t>Hoàn trả Tep chuyển nhầm Thỏ 3 lạng yến (chuyển nhầm cá nhân)</t>
  </si>
  <si>
    <t>Tổng quỹ tồn cuối tháng 31/08/2019</t>
  </si>
  <si>
    <t>Vu Ngoc Thuy</t>
  </si>
  <si>
    <t>Truong Ba Hoang</t>
  </si>
  <si>
    <t>Số tiền bị nhầm TK cá nhân Thocon</t>
  </si>
  <si>
    <t>Nguyen Trung Tin</t>
  </si>
  <si>
    <t>Vu Duc Quan</t>
  </si>
  <si>
    <t>Chichchoe</t>
  </si>
  <si>
    <t>Nguyen Huu Thang</t>
  </si>
  <si>
    <t>Michele_du va gia dinh</t>
  </si>
  <si>
    <t>Lãi tiền gửi KKH</t>
  </si>
  <si>
    <t>Số tồn quỹ TK Thocon ngày 31/01/2020</t>
  </si>
  <si>
    <t>Tổng quỹ tồn cuối tháng 31/01/2020</t>
  </si>
  <si>
    <t>Tổng số quỹ NTCM tồn  31/01/2020</t>
  </si>
  <si>
    <t>3K</t>
  </si>
  <si>
    <t>Khanh Ly</t>
  </si>
  <si>
    <t>Nguyen Thi Hong Van</t>
  </si>
  <si>
    <t>Long và Thai Duy</t>
  </si>
  <si>
    <t>Hieu Dao</t>
  </si>
  <si>
    <t>Dinh Thi Hoang</t>
  </si>
  <si>
    <t>Linh</t>
  </si>
  <si>
    <t>CT Khám chưa bệnh &amp; tết thiếu nhi xã Hải Hậu Nam Định 2020</t>
  </si>
  <si>
    <t>Tồn đầu tháng 6/2020</t>
  </si>
  <si>
    <t>Thu Huyen Nguyen</t>
  </si>
  <si>
    <t>Huong Nguyen Thi Thu</t>
  </si>
  <si>
    <t>Pham Huong Giang</t>
  </si>
  <si>
    <t>Trung Kien</t>
  </si>
  <si>
    <t>Trích quỹ NTCM mua nhu yếu phẩm 10 hoàn cảnh Huế</t>
  </si>
  <si>
    <t>Thu phí dịch vụ Internet banking tháng 05/2020</t>
  </si>
  <si>
    <t>Anh Quang</t>
  </si>
  <si>
    <t>Hien Linh</t>
  </si>
  <si>
    <t>Hanh Nguyen binh dinh</t>
  </si>
  <si>
    <t>Tran Van Truong</t>
  </si>
  <si>
    <t>Vankieusau</t>
  </si>
  <si>
    <t>Gd Anh Tung</t>
  </si>
  <si>
    <t>Nguyen Trong Bang</t>
  </si>
  <si>
    <t>Chi Lien</t>
  </si>
  <si>
    <t>Pham Van Tuan</t>
  </si>
  <si>
    <t>Ngoc Nghiem</t>
  </si>
  <si>
    <t>Tồn cuối tháng 06/2020</t>
  </si>
  <si>
    <t>Trích quỹ NTCM CMTX T6+7+8/2020 Chú Long Huế</t>
  </si>
  <si>
    <t>Trích quỹ NTCM CMTX T6+7+8/2020 Chú Giàu Huế</t>
  </si>
  <si>
    <t>Trích quỹ NTCM CMTX T6+7+8/2020 Nam Huế</t>
  </si>
  <si>
    <t>Trích quỹ NTCM CMTX T6+7+8/2020 Tâm Huế</t>
  </si>
  <si>
    <t>Trích quỹ NTCM CMTX  T3-6/2020 Chị Yến Nghệ AN</t>
  </si>
  <si>
    <t>Chị Xanh Huế chấn thương sọ não</t>
  </si>
  <si>
    <t>Khanh Ly/ Viet Ha</t>
  </si>
  <si>
    <t>Trích quỹ NTCM CMTX T3-6/2020 cụ Nhung Nghệ An</t>
  </si>
  <si>
    <t>Trích quỹ NTCM CMTX T6+7+8/2020 gd Chị Hoa Nghệ AN</t>
  </si>
  <si>
    <t>Anh Lâm Cam Lộc Hà Tĩnh bệnh tiểu đường</t>
  </si>
  <si>
    <t>Chị Nga Điện Bàn Quảng Nam con bệnh máu khó đông</t>
  </si>
  <si>
    <t>Em NVD - HB Bệnh hiểm nghèo - Hòa Bình</t>
  </si>
  <si>
    <t>Trích quỹ NTCM CMTX tháng 6+7+8/2020 Anh Thái Hà Tĩnh</t>
  </si>
  <si>
    <t>Trích quỹ NTCM CMTX tháng 6+7+8/2020 Đức Anh Hà Tĩnh</t>
  </si>
  <si>
    <t>Trích quỹ NTCM CMTX tháng 6+7+8/2020 Anh Dung Hà Tĩnh</t>
  </si>
  <si>
    <t>Trích quỹ NTCM CMTX tháng 6+7+88/2020 Anh Liệu Hà Tĩnh</t>
  </si>
  <si>
    <t>Trích quỹ phúng điếu ba thành viên Phung Cupui</t>
  </si>
  <si>
    <t>Em Đạt Hà Tĩnh Tai nạn giao thông</t>
  </si>
  <si>
    <t>NNMU số 33 Bà Tòng Thị Hòm Sơn La</t>
  </si>
  <si>
    <t>BÁO CÁO THU CHI TỔNG CÁC QUỸ NTCM THÁNG 6/2020</t>
  </si>
  <si>
    <t>Số tồn sao kê TK Thocon ngày 30/06/2020</t>
  </si>
  <si>
    <t>Tổng quỹ tồn cuối tháng 6/2020</t>
  </si>
  <si>
    <t>Mai táng từ thiện ủng hộ nhóm MTTT của Chú Ba Oanh HCM</t>
  </si>
  <si>
    <t>Bé Ngọc Ngân bệnh máu Chợ Gạo Tiền Giang</t>
  </si>
  <si>
    <t>Chị Phan Thị Sơn suy thận Chợ Gạo Tiền Giang</t>
  </si>
  <si>
    <t>fb Dinh Thuy</t>
  </si>
  <si>
    <t>VQV</t>
  </si>
  <si>
    <t>Nobody</t>
  </si>
  <si>
    <t>Dang Kim Ngan</t>
  </si>
  <si>
    <t>Bin 10</t>
  </si>
  <si>
    <t>Em Thuan</t>
  </si>
  <si>
    <t>Huyen Pham</t>
  </si>
  <si>
    <t>Ban Kim Ngan</t>
  </si>
  <si>
    <t>Em Hanh</t>
  </si>
  <si>
    <t>Quynh, Kim Anh ban Pham Huyen</t>
  </si>
  <si>
    <t>Phuong Van Ho</t>
  </si>
  <si>
    <t>Andy Nguyen, Long % ThaiDzuy</t>
  </si>
  <si>
    <t>Phuong Mai</t>
  </si>
  <si>
    <t>Trinh</t>
  </si>
  <si>
    <t>Chi Nhuan</t>
  </si>
  <si>
    <t>Quy Thai Nhi Thanh Thanh</t>
  </si>
  <si>
    <t>Huong ban Pham Huyen</t>
  </si>
  <si>
    <t>Hoang Le Thuy</t>
  </si>
  <si>
    <t>Nguyen Linh</t>
  </si>
  <si>
    <t>Dieu Thu</t>
  </si>
  <si>
    <t>Nguyen Thi Bich Huong</t>
  </si>
  <si>
    <t>Le Khue</t>
  </si>
  <si>
    <t>Minh Hoa va ban</t>
  </si>
  <si>
    <t>Kim Oanh Do va ban</t>
  </si>
  <si>
    <t>Tran Ha SI</t>
  </si>
  <si>
    <t>Nguyen Tuyen Altistau</t>
  </si>
  <si>
    <t>Hoang Thi Thanh Hoa</t>
  </si>
  <si>
    <t>Dieu Linh</t>
  </si>
  <si>
    <t>Chau Khanh Toan</t>
  </si>
  <si>
    <t>Hong Dang</t>
  </si>
  <si>
    <t>Trinh Thanh Loan</t>
  </si>
  <si>
    <t>Do Van Tuyet va cac ban HHA9497</t>
  </si>
  <si>
    <t>Con Khuat Duy Minh Long &amp; Khuat Gia Minh</t>
  </si>
  <si>
    <t>BS Lien TT178 Thai Ha</t>
  </si>
  <si>
    <t>Em Diep TT 178 Thai Ha</t>
  </si>
  <si>
    <t>Ban Duyen Tuong</t>
  </si>
  <si>
    <t>Em Huong ban chi Mai</t>
  </si>
  <si>
    <t>Tung Minh</t>
  </si>
  <si>
    <t>Em Ngan hai san</t>
  </si>
  <si>
    <t>5078 - 61389</t>
  </si>
  <si>
    <t>MBVCB421050834.em ngan hai san ung ho TT Nam Dinh 2020.CT tu 0011003146430 NGUYEN THI NGAN toi 0061001043010 TRAN THI KIM PHUONG</t>
  </si>
  <si>
    <t>5078 - 59180</t>
  </si>
  <si>
    <t>MBVCB421044907.Tung Minh UH chuong trinh thanh an Nam Dinh.CT tu 0591000400382 DO THI MINH NGUYET toi 0061001043010 TRAN THI KIM PHUONG</t>
  </si>
  <si>
    <t>5091 - 30612</t>
  </si>
  <si>
    <t>441956.290520.110534.Em Huong ban chi Mai ung ho Tu thien Nam Dinh 2020 FT20150857005805</t>
  </si>
  <si>
    <t>5091 - 58605</t>
  </si>
  <si>
    <t>896563.280520.150602.Ban Duyen Tuong ung ho chuong trinh thien nguyen thang 5 Nam Dinh</t>
  </si>
  <si>
    <t>5091 - 17887</t>
  </si>
  <si>
    <t>062666.280520.140147.Em Diep TT 178 Thai Ha Ung ho TT Nam Dinh 2020 FT20149800075300</t>
  </si>
  <si>
    <t>5091 - 16796</t>
  </si>
  <si>
    <t>061660.280520.135921.BS Lien TT 178 Thai Ha Ung ho TT Nam Dinh 2020 FT20149837661924</t>
  </si>
  <si>
    <t>5091 - 81959</t>
  </si>
  <si>
    <t>947855.280520.124305.Chuong trinh tu thien Thanh An Nam Dinh</t>
  </si>
  <si>
    <t>5050 - 17723</t>
  </si>
  <si>
    <t>IBVCB.2805200588811001.LE THI THANH HA.Con Khuat Duy Minh Long va Khuat Gia Linh xin tang cac em o Co Nhi Vien Thanh An . Mong nho co Phuong chuyen giup chung con. Cam on co.</t>
  </si>
  <si>
    <t>5091 - 20653</t>
  </si>
  <si>
    <t>815962.280520.073716.Do Van Tuyen va cac ban HHA9497 ung ho TT NamDinh 2020</t>
  </si>
  <si>
    <t>5091 - 44290</t>
  </si>
  <si>
    <t>941969.270520.143445.Chuong trinh tu thien Thanh An Nam Dinh</t>
  </si>
  <si>
    <t>5101 - 08409</t>
  </si>
  <si>
    <t>Sender:01310001.DD:270520.SHGD:10007036.BO:MAI KIM TRANG.GIA DINH GROUP HOC SINH CAP BA COGIAO NAM TRANG KHOA TAM BA TAM SAU</t>
  </si>
  <si>
    <t>5050 - 64906</t>
  </si>
  <si>
    <t>IBVCB.2605200467721001.TRINH THANH LOAN.Ung ho tt Nam Dinh 2020</t>
  </si>
  <si>
    <t>5091 - 31405</t>
  </si>
  <si>
    <t>509169.260520.195855.Hongg Dangg ung ho TT Nam dinh 2020</t>
  </si>
  <si>
    <t>5091 - 34952</t>
  </si>
  <si>
    <t>239745.260520.165034.Chau Khanh Toan ck ung ho TT Namdinh 2020 FT20147491758743</t>
  </si>
  <si>
    <t>5091 - 83100</t>
  </si>
  <si>
    <t>556119.260520.153432.Vietcombank 0061001043010 DIEU LINH ung ho tu thien NamDinh 2020</t>
  </si>
  <si>
    <t>5091 - 85284</t>
  </si>
  <si>
    <t>622707.260520.100603.Chuyen tien TT co nhi vien Nam Dinh 2020</t>
  </si>
  <si>
    <t>5091 - 42050</t>
  </si>
  <si>
    <t>109704.240520.232213.Kim Oanh Do va ban ung ho TT Nam Dinh 2020</t>
  </si>
  <si>
    <t>5091 - 31007</t>
  </si>
  <si>
    <t>867442.240520.221724.Le Khue 500k. Minh Hoa va dong bon 300k- ung ho tt namdinh 2020</t>
  </si>
  <si>
    <t>5091 - 39124</t>
  </si>
  <si>
    <t>832508.250520.205816.Sen trang ung ho CT Nam Dinh 2020</t>
  </si>
  <si>
    <t>5050 - 49664</t>
  </si>
  <si>
    <t>IBVCB.2505200413263003.HOANG THI THANH HOA.Ct Vui tet TN</t>
  </si>
  <si>
    <t>5091 - 75357</t>
  </si>
  <si>
    <t>217913.250520.160828.Chuyen tien Nguyen Thi Bich Huong ung ho tu thien Nam Dinh 2020</t>
  </si>
  <si>
    <t>5091 - 48025</t>
  </si>
  <si>
    <t>713384.250520.153340.Fb Dieu Thu ung ho thien nguyen thang 5 Hai Hau Nam Dinh FT20146540917079</t>
  </si>
  <si>
    <t>5078 - 98401</t>
  </si>
  <si>
    <t>MBVCB417492523.UNG HO MUA SACH CHO CAC CHAU CO NHI VIEN THANH AN - HAI HAU, NAM DINH.CT tu 0491000160010 TU NGUYEN LINH toi 0061001043010 TRAN THI KIM PHUONG</t>
  </si>
  <si>
    <t>5091 - 92332</t>
  </si>
  <si>
    <t>567277.250520.111442.Hoanglethuy ung ho TT nam dinh 2020 FT20146330006905</t>
  </si>
  <si>
    <t>5091 - 66817</t>
  </si>
  <si>
    <t>545194.250520.103847.Linh gui tien ung ho cac be FT20146407450570</t>
  </si>
  <si>
    <t>5091 - 02561</t>
  </si>
  <si>
    <t>207342.250520.090444.Le Duc Anh chuyen tien</t>
  </si>
  <si>
    <t>5078 - 10374</t>
  </si>
  <si>
    <t>MBVCB417255412.nguyen tuyen altistau uh tet thieu nhi nam dinh.CT tu 0451001387681 NGUYEN VAN TUYEN toi 0061001043010 TRAN THI KIM PHUONG</t>
  </si>
  <si>
    <t>5078 - 06653</t>
  </si>
  <si>
    <t>MBVCB417244564.chich choe uh Trung thu Nam Dinh 2020.CT tu 0021001680241 NGUYEN THI THU HANG toi 0061001043010 TRAN THI KIM PHUONG</t>
  </si>
  <si>
    <t>5091 - 92088</t>
  </si>
  <si>
    <t>481247.250520.084531.Ung ho noi sup vien huyet hoc truyen mau FT20146350287359</t>
  </si>
  <si>
    <t>5078 - 97818</t>
  </si>
  <si>
    <t>MBVCB417219473.Tran Ha SI ung ho TT Nam Dinh 2020.CT tu 0011000524509 TRAN THI THANH HA toi 0061001043010 TRAN THI KIM PHUONG</t>
  </si>
  <si>
    <t>5091 - 58301</t>
  </si>
  <si>
    <t>292932.250520.063331.Ung ho chuong trinh kham benh tai Hai Hau Nam Dinh</t>
  </si>
  <si>
    <t>5078 - 55923</t>
  </si>
  <si>
    <t>MBVCB417105131.Dang Ha_Ung ho TT Nam Dinh 2020.CT tu 0691000380557 CAO HAI LAM toi 0061001043010 TRAN THI KIM PHUONG</t>
  </si>
  <si>
    <t>5091 - 21898</t>
  </si>
  <si>
    <t>696854.240520.214022.Huong Lien UH TT Nam Dinh 2020</t>
  </si>
  <si>
    <t>5091 - 48487</t>
  </si>
  <si>
    <t>155510.240520.081528.Huong ban Pham Huyen ung ho TT Nam dinh 2020 FT20146490065037</t>
  </si>
  <si>
    <t>5091 - 75572</t>
  </si>
  <si>
    <t>086366.230520.202915.Quy thai nhi thanhthanh UH ND 2020 FT20146488135182</t>
  </si>
  <si>
    <t>5091 - 66369</t>
  </si>
  <si>
    <t>354805.230520.154810.Ung ho TT Nam Dinh 2020</t>
  </si>
  <si>
    <t>5050 - 32274</t>
  </si>
  <si>
    <t>IBVCB.2305200036951001.DINH THI NHUAN.Cnhuan-Ung Ho Tu Thien Namdinh 2020</t>
  </si>
  <si>
    <t>5091 - 46365</t>
  </si>
  <si>
    <t>878036.230520.104444.Trinh- ung ho tu thien nam dinh 2020 FT20144388068621</t>
  </si>
  <si>
    <t>5091 - 54277</t>
  </si>
  <si>
    <t>690472.220520.191309.Nguyen Trung Tin Ung ho Tu thien Nam dinh 2020 FT20143632661096</t>
  </si>
  <si>
    <t>5050 - 16621</t>
  </si>
  <si>
    <t>IBVCB.2205200439597001.LE THI PHUONG MAI.Phuong Mai (ban Mai Tan) ung ho hoat dong Kham benh thien nguyen tai Hai Ly Hai Chinh</t>
  </si>
  <si>
    <t>5078 - 52219</t>
  </si>
  <si>
    <t>MBVCB414983227.Andy Nguyen, Long &amp; ThaiDzuy UH Tu thien Nam Dinh 2020.CT tu 0011001725719 NGUYEN ANH DAO toi 0061001043010 TRAN THI KIM PHUONG</t>
  </si>
  <si>
    <t>5091 - 04953</t>
  </si>
  <si>
    <t>840697.200520.222427.CHUYEN TIEN DEN SO TAI KHOAN 0061001043010 - TRAN THI KIM PHUONG FT20142737850840</t>
  </si>
  <si>
    <t>5050 - 45159</t>
  </si>
  <si>
    <t>IBVCB.2105200237781001.HO PHUONG VAN.Phuong Van Ho _ Ung ho Tu thien NamDinh 2020</t>
  </si>
  <si>
    <t>5078 - 81483</t>
  </si>
  <si>
    <t>MBVCB414245026.Quynh, Kim Anh ban Pham Huyen ung ho tu thien Nam Dinh 2020.CT tu 0021000757526 TRAN THUY QUYNH toi 0061001043010 TRAN THI KIM PHUONG</t>
  </si>
  <si>
    <t>5091 - 40902</t>
  </si>
  <si>
    <t>684763.200520.163420.Dong gop cho chuong trinh kham benh Hai Ly-Hai Hau FT20141540030663</t>
  </si>
  <si>
    <t>5091 - 45849</t>
  </si>
  <si>
    <t>110009.200520.105507.3K Ung ho tu thien NamDinh 2020</t>
  </si>
  <si>
    <t>5091 - 95659</t>
  </si>
  <si>
    <t>450408.200520.093223.E Bao ung ho tu thien NamDinh 2020 FT20141864360040</t>
  </si>
  <si>
    <t>5091 - 60758</t>
  </si>
  <si>
    <t>160076.200520.082642.Em Hanhung ho tu thien nam dinh2020</t>
  </si>
  <si>
    <t>5101 - 01447</t>
  </si>
  <si>
    <t>Sender:01201004.DD:200520.SHGD:10000266.BO:DANG THI KIM NGAN.BAN CUA KIM NGAN UH NAM DINH2020</t>
  </si>
  <si>
    <t>5091 - 17964</t>
  </si>
  <si>
    <t>918727.180520.233031.Hieu Dao ung ho TT nam dinh 2020 FT20140573152631</t>
  </si>
  <si>
    <t>5091 - 13462</t>
  </si>
  <si>
    <t>913968.180520.225950.VQVuhtreem FT20140540246410</t>
  </si>
  <si>
    <t>5078 - 72272</t>
  </si>
  <si>
    <t>MBVCB412074895.fb dinh thuy uh TT nam dinh.CT tu 0201000117128 NGUYEN THI HONG VAN toi 0061001043010 TRAN THI KIM PHUONG</t>
  </si>
  <si>
    <t>5091 - 95041</t>
  </si>
  <si>
    <t>249007.190520.215515.e Thuan ung ho nhom thien nguyen Hai hau Nam dinh</t>
  </si>
  <si>
    <t>5091 - 91292</t>
  </si>
  <si>
    <t>729420.190520.214403.BIN 10 UH TU THIEN NAMDINH 2020-190520-21:44:05 729420</t>
  </si>
  <si>
    <t>5095 - 02361</t>
  </si>
  <si>
    <t>Sender:79202002.DD:190520.SHGD:10002463.BO:NGUYEN THI HOAI DUNG.995220051954116 CHI HOAI DUNG</t>
  </si>
  <si>
    <t>5078 - 75476</t>
  </si>
  <si>
    <t>MBVCB412354251.Huyen Pham ung ho tu thien Nam Dinh 2020.CT tu 0021000757526 TRAN THUY QUYNH toi 0061001043010 TRAN THI KIM PHUONG</t>
  </si>
  <si>
    <t>5050 - 01000</t>
  </si>
  <si>
    <t>IBVCB.1905200035225002.NGUYEN THUY DUONG.Que Tra uh TT Nam Dinh 2020</t>
  </si>
  <si>
    <t>5101 - 09925</t>
  </si>
  <si>
    <t>Sender:01310012.DD:190520.SHGD:10007458.BO:VU NGOC THUY.THUY UNG HO TT NAM DINH 2020.</t>
  </si>
  <si>
    <t>5101 - 01456</t>
  </si>
  <si>
    <t>Sender:01201003.DD:190520.SHGD:10001149.BO:DANG THI KIM NGAN.KIM NGAN UH NAM DINH 2020</t>
  </si>
  <si>
    <t>5091 - 44987</t>
  </si>
  <si>
    <t>646062.190520.073236.NOBODY_UNG HO NAM DINH 2020-190520-07:32:36 646062</t>
  </si>
  <si>
    <t>5091 - 23767</t>
  </si>
  <si>
    <t>159555.190520.003312.Ung ho tre em co nhi vien Thanh An</t>
  </si>
  <si>
    <t>ĐỐI CHIẾU CƯU MANG CHƯƠNG TRÌNH TẶNG QUÀ HẢI HẬU - NAM ĐỊNH</t>
  </si>
  <si>
    <t>Số sao kê</t>
  </si>
  <si>
    <t xml:space="preserve">Số tiền </t>
  </si>
  <si>
    <t>Chi tiết</t>
  </si>
  <si>
    <t>5101 - 12919</t>
  </si>
  <si>
    <t>Sender:79302001.DD:010620.SHGD:10003125.BO:DANG TUONG DUYEN.(CKRMNO: 030220052988328)THU HUYEN NGUYEN(200K),HUONG NGUYEN THI THU(200K),VU DUC QUAN (500K),PHAM HUONG GIANG (500K),DUYEN TUONG(500K) UNG HO TT NAMDINH 2020 (NHH: VIETCOMBANK NHA TRANG )</t>
  </si>
  <si>
    <t>Dư của chương trình</t>
  </si>
  <si>
    <t xml:space="preserve">Tổng cưu mang chương trình </t>
  </si>
  <si>
    <t>MAI TÂN - THỐNG KÊ TRÊN SAO KÊ CỦA THỦ QUỸ</t>
  </si>
  <si>
    <t>BÁO CÁO QUỸ CỦA THỦ QUỸ - TRANG VỊT GIỜI</t>
  </si>
  <si>
    <t>Số chênh do thống kê cưu mang vênh ( do k ghi rõ nội dung, chưa cập nhật)</t>
  </si>
  <si>
    <t>Số thu tiền mặt tại nơi chạy chương trình (không chuyển thủ quỹ)</t>
  </si>
  <si>
    <t xml:space="preserve">Tổng chi của chương trình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</si>
</sst>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_-* #,##0.00\ _₫_-;\-* #,##0.00\ _₫_-;_-* &quot;-&quot;??\ _₫_-;_-@_-"/>
    <numFmt numFmtId="166" formatCode="_-* #,##0\ _₫_-;\-* #,##0\ _₫_-;_-* &quot;-&quot;??\ _₫_-;_-@_-"/>
    <numFmt numFmtId="167" formatCode="dd\-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2108DA"/>
      <name val="Tahoma"/>
      <family val="2"/>
    </font>
    <font>
      <sz val="10"/>
      <name val="Arial"/>
      <family val="2"/>
      <charset val="163"/>
    </font>
    <font>
      <b/>
      <sz val="14"/>
      <name val="Tahoma"/>
      <family val="2"/>
    </font>
    <font>
      <sz val="11"/>
      <color rgb="FFFF0000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4" fillId="0" borderId="0"/>
    <xf numFmtId="0" fontId="4" fillId="0" borderId="0"/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0" xfId="0"/>
    <xf numFmtId="0" fontId="0" fillId="3" borderId="0" xfId="0" applyFill="1"/>
    <xf numFmtId="166" fontId="0" fillId="0" borderId="0" xfId="1" applyNumberFormat="1" applyFont="1"/>
    <xf numFmtId="164" fontId="0" fillId="0" borderId="0" xfId="0" applyNumberForma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right" vertical="center"/>
    </xf>
    <xf numFmtId="164" fontId="3" fillId="2" borderId="2" xfId="2" applyNumberFormat="1" applyFont="1" applyFill="1" applyBorder="1" applyAlignment="1">
      <alignment horizontal="right" vertical="center"/>
    </xf>
    <xf numFmtId="0" fontId="9" fillId="0" borderId="1" xfId="0" applyFont="1" applyBorder="1"/>
    <xf numFmtId="164" fontId="8" fillId="0" borderId="1" xfId="2" applyNumberFormat="1" applyFont="1" applyFill="1" applyBorder="1" applyAlignment="1">
      <alignment vertical="center"/>
    </xf>
    <xf numFmtId="166" fontId="8" fillId="0" borderId="1" xfId="1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right" vertical="center"/>
    </xf>
    <xf numFmtId="164" fontId="8" fillId="3" borderId="1" xfId="2" applyNumberFormat="1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vertical="center"/>
    </xf>
    <xf numFmtId="164" fontId="3" fillId="2" borderId="8" xfId="2" applyNumberFormat="1" applyFont="1" applyFill="1" applyBorder="1" applyAlignment="1">
      <alignment vertical="center"/>
    </xf>
    <xf numFmtId="0" fontId="10" fillId="0" borderId="5" xfId="6" applyFont="1" applyBorder="1" applyAlignment="1">
      <alignment vertical="center"/>
    </xf>
    <xf numFmtId="164" fontId="10" fillId="0" borderId="2" xfId="7" applyFont="1" applyFill="1" applyBorder="1" applyAlignment="1">
      <alignment vertical="center"/>
    </xf>
    <xf numFmtId="164" fontId="11" fillId="0" borderId="1" xfId="2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7" fontId="8" fillId="0" borderId="5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7" fillId="0" borderId="2" xfId="7" applyFont="1" applyFill="1" applyBorder="1" applyAlignment="1">
      <alignment vertical="center"/>
    </xf>
    <xf numFmtId="164" fontId="3" fillId="2" borderId="6" xfId="2" applyNumberFormat="1" applyFont="1" applyFill="1" applyBorder="1" applyAlignment="1">
      <alignment horizontal="left" vertical="center"/>
    </xf>
    <xf numFmtId="164" fontId="8" fillId="0" borderId="4" xfId="2" applyNumberFormat="1" applyFont="1" applyFill="1" applyBorder="1" applyAlignment="1">
      <alignment horizontal="left" vertical="center"/>
    </xf>
    <xf numFmtId="164" fontId="8" fillId="0" borderId="5" xfId="2" applyNumberFormat="1" applyFont="1" applyFill="1" applyBorder="1" applyAlignment="1">
      <alignment horizontal="left" vertical="center"/>
    </xf>
    <xf numFmtId="164" fontId="13" fillId="0" borderId="5" xfId="2" applyNumberFormat="1" applyFont="1" applyFill="1" applyBorder="1" applyAlignment="1">
      <alignment horizontal="left" vertical="center"/>
    </xf>
    <xf numFmtId="164" fontId="7" fillId="0" borderId="3" xfId="2" applyNumberFormat="1" applyFont="1" applyFill="1" applyBorder="1" applyAlignment="1">
      <alignment horizontal="center" vertical="center"/>
    </xf>
    <xf numFmtId="164" fontId="10" fillId="0" borderId="3" xfId="7" applyFont="1" applyFill="1" applyBorder="1" applyAlignment="1">
      <alignment vertical="center"/>
    </xf>
    <xf numFmtId="0" fontId="5" fillId="0" borderId="0" xfId="5" applyFont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6" fontId="8" fillId="3" borderId="1" xfId="1" applyNumberFormat="1" applyFont="1" applyFill="1" applyBorder="1" applyAlignment="1">
      <alignment horizontal="center" vertical="center"/>
    </xf>
    <xf numFmtId="167" fontId="8" fillId="3" borderId="5" xfId="3" applyNumberFormat="1" applyFont="1" applyFill="1" applyBorder="1" applyAlignment="1">
      <alignment horizontal="center" vertical="center"/>
    </xf>
    <xf numFmtId="0" fontId="15" fillId="0" borderId="0" xfId="0" applyFont="1"/>
    <xf numFmtId="0" fontId="10" fillId="0" borderId="0" xfId="6" applyFont="1" applyAlignment="1">
      <alignment vertical="center"/>
    </xf>
    <xf numFmtId="164" fontId="8" fillId="0" borderId="0" xfId="7" applyFont="1" applyFill="1" applyBorder="1" applyAlignment="1">
      <alignment vertical="center"/>
    </xf>
    <xf numFmtId="164" fontId="10" fillId="0" borderId="0" xfId="7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164" fontId="7" fillId="0" borderId="0" xfId="7" applyFont="1" applyFill="1" applyAlignment="1">
      <alignment vertical="center"/>
    </xf>
    <xf numFmtId="167" fontId="11" fillId="0" borderId="1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5" fillId="0" borderId="0" xfId="0" applyFont="1" applyFill="1"/>
    <xf numFmtId="164" fontId="15" fillId="0" borderId="0" xfId="0" applyNumberFormat="1" applyFont="1" applyFill="1"/>
    <xf numFmtId="166" fontId="11" fillId="0" borderId="1" xfId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right" vertical="center"/>
    </xf>
    <xf numFmtId="164" fontId="13" fillId="0" borderId="0" xfId="7" applyFont="1" applyFill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0" fontId="8" fillId="0" borderId="1" xfId="0" applyFont="1" applyBorder="1"/>
    <xf numFmtId="1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/>
    <xf numFmtId="164" fontId="8" fillId="3" borderId="2" xfId="2" applyNumberFormat="1" applyFont="1" applyFill="1" applyBorder="1" applyAlignment="1">
      <alignment horizontal="right" vertical="center"/>
    </xf>
    <xf numFmtId="0" fontId="5" fillId="0" borderId="0" xfId="5" applyFont="1" applyAlignment="1">
      <alignment horizontal="center" vertical="center"/>
    </xf>
    <xf numFmtId="167" fontId="8" fillId="3" borderId="10" xfId="3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9" fillId="3" borderId="11" xfId="0" applyFont="1" applyFill="1" applyBorder="1"/>
    <xf numFmtId="164" fontId="8" fillId="3" borderId="11" xfId="2" applyNumberFormat="1" applyFont="1" applyFill="1" applyBorder="1" applyAlignment="1">
      <alignment vertical="center"/>
    </xf>
    <xf numFmtId="164" fontId="8" fillId="3" borderId="12" xfId="2" applyNumberFormat="1" applyFont="1" applyFill="1" applyBorder="1" applyAlignment="1">
      <alignment horizontal="right" vertical="center"/>
    </xf>
    <xf numFmtId="14" fontId="17" fillId="3" borderId="11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3" fontId="17" fillId="3" borderId="11" xfId="0" applyNumberFormat="1" applyFont="1" applyFill="1" applyBorder="1" applyAlignment="1">
      <alignment horizontal="righ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0" fillId="0" borderId="1" xfId="0" applyBorder="1"/>
    <xf numFmtId="0" fontId="16" fillId="4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7" fontId="8" fillId="3" borderId="1" xfId="3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right" vertical="center"/>
    </xf>
    <xf numFmtId="0" fontId="0" fillId="3" borderId="1" xfId="0" applyFill="1" applyBorder="1"/>
    <xf numFmtId="167" fontId="8" fillId="0" borderId="13" xfId="3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9" fillId="0" borderId="14" xfId="0" applyFont="1" applyBorder="1"/>
    <xf numFmtId="164" fontId="8" fillId="0" borderId="14" xfId="2" applyNumberFormat="1" applyFont="1" applyFill="1" applyBorder="1" applyAlignment="1">
      <alignment vertical="center"/>
    </xf>
    <xf numFmtId="164" fontId="8" fillId="0" borderId="15" xfId="2" applyNumberFormat="1" applyFont="1" applyFill="1" applyBorder="1" applyAlignment="1">
      <alignment horizontal="right" vertical="center"/>
    </xf>
    <xf numFmtId="14" fontId="17" fillId="3" borderId="14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3" fontId="17" fillId="3" borderId="14" xfId="0" applyNumberFormat="1" applyFont="1" applyFill="1" applyBorder="1" applyAlignment="1">
      <alignment horizontal="right" vertical="center" wrapText="1"/>
    </xf>
    <xf numFmtId="0" fontId="17" fillId="3" borderId="14" xfId="0" applyFont="1" applyFill="1" applyBorder="1" applyAlignment="1">
      <alignment horizontal="left" vertical="center" wrapText="1"/>
    </xf>
    <xf numFmtId="167" fontId="8" fillId="0" borderId="10" xfId="3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1" xfId="0" applyFont="1" applyBorder="1"/>
    <xf numFmtId="164" fontId="8" fillId="0" borderId="11" xfId="2" applyNumberFormat="1" applyFont="1" applyFill="1" applyBorder="1" applyAlignment="1">
      <alignment vertical="center"/>
    </xf>
    <xf numFmtId="164" fontId="8" fillId="0" borderId="12" xfId="2" applyNumberFormat="1" applyFont="1" applyFill="1" applyBorder="1" applyAlignment="1">
      <alignment horizontal="right" vertical="center"/>
    </xf>
    <xf numFmtId="167" fontId="8" fillId="0" borderId="1" xfId="3" applyNumberFormat="1" applyFont="1" applyBorder="1" applyAlignment="1">
      <alignment horizontal="center" vertical="center"/>
    </xf>
    <xf numFmtId="14" fontId="17" fillId="3" borderId="14" xfId="0" applyNumberFormat="1" applyFont="1" applyFill="1" applyBorder="1" applyAlignment="1">
      <alignment horizontal="center" vertical="center" wrapText="1"/>
    </xf>
    <xf numFmtId="14" fontId="17" fillId="3" borderId="11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9" fillId="0" borderId="16" xfId="0" applyFont="1" applyBorder="1"/>
    <xf numFmtId="164" fontId="8" fillId="0" borderId="16" xfId="2" applyNumberFormat="1" applyFont="1" applyFill="1" applyBorder="1" applyAlignment="1">
      <alignment vertical="center"/>
    </xf>
    <xf numFmtId="164" fontId="8" fillId="0" borderId="17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16" fillId="0" borderId="1" xfId="0" applyNumberFormat="1" applyFont="1" applyBorder="1"/>
    <xf numFmtId="167" fontId="8" fillId="5" borderId="1" xfId="3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right" wrapText="1"/>
    </xf>
    <xf numFmtId="0" fontId="9" fillId="0" borderId="1" xfId="0" applyFont="1" applyFill="1" applyBorder="1"/>
    <xf numFmtId="164" fontId="16" fillId="0" borderId="1" xfId="0" applyNumberFormat="1" applyFont="1" applyBorder="1"/>
    <xf numFmtId="0" fontId="16" fillId="6" borderId="18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164" fontId="16" fillId="6" borderId="18" xfId="0" applyNumberFormat="1" applyFont="1" applyFill="1" applyBorder="1" applyAlignment="1">
      <alignment horizontal="center"/>
    </xf>
    <xf numFmtId="164" fontId="16" fillId="6" borderId="20" xfId="0" applyNumberFormat="1" applyFont="1" applyFill="1" applyBorder="1" applyAlignment="1">
      <alignment horizontal="center"/>
    </xf>
  </cellXfs>
  <cellStyles count="8">
    <cellStyle name="Comma" xfId="1" builtinId="3"/>
    <cellStyle name="Comma 2 14" xfId="2"/>
    <cellStyle name="Comma 2 3" xfId="7"/>
    <cellStyle name="Comma 2 4" xfId="4"/>
    <cellStyle name="Normal" xfId="0" builtinId="0"/>
    <cellStyle name="Normal 3" xfId="3"/>
    <cellStyle name="Normal 4 10" xfId="5"/>
    <cellStyle name="Normal 4 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uy%20NTCM\Quy%20moi%20quan%20trong\CMKTX\2017-2019\2020\CMKTX%20T5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"/>
      <sheetName val="sort"/>
      <sheetName val="Thuchi T5"/>
      <sheetName val="T6"/>
      <sheetName val="T7"/>
      <sheetName val="T8"/>
      <sheetName val="T9"/>
      <sheetName val="T10"/>
      <sheetName val="T11"/>
      <sheetName val="T12"/>
      <sheetName val="Thocon"/>
      <sheetName val="check"/>
    </sheetNames>
    <sheetDataSet>
      <sheetData sheetId="0">
        <row r="113">
          <cell r="G113">
            <v>146050845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C24" sqref="C24"/>
    </sheetView>
  </sheetViews>
  <sheetFormatPr defaultColWidth="9.140625" defaultRowHeight="15" x14ac:dyDescent="0.25"/>
  <cols>
    <col min="1" max="1" width="13.140625" style="2" customWidth="1"/>
    <col min="2" max="2" width="24.7109375" style="2" customWidth="1"/>
    <col min="3" max="3" width="54.140625" style="2" customWidth="1"/>
    <col min="4" max="5" width="17.85546875" style="2" bestFit="1" customWidth="1"/>
    <col min="6" max="6" width="13.5703125" style="2" customWidth="1"/>
    <col min="7" max="7" width="18.42578125" style="2" customWidth="1"/>
    <col min="8" max="8" width="15.5703125" style="2" customWidth="1"/>
    <col min="9" max="16384" width="9.140625" style="2"/>
  </cols>
  <sheetData>
    <row r="1" spans="1:8" ht="27.75" customHeight="1" x14ac:dyDescent="0.25">
      <c r="A1" s="38" t="s">
        <v>89</v>
      </c>
      <c r="B1" s="38"/>
      <c r="C1" s="38"/>
      <c r="D1" s="38"/>
      <c r="E1" s="38"/>
      <c r="G1" s="38"/>
    </row>
    <row r="3" spans="1:8" ht="15.75" thickBot="1" x14ac:dyDescent="0.3"/>
    <row r="4" spans="1:8" ht="15.75" thickTop="1" x14ac:dyDescent="0.25">
      <c r="A4" s="24" t="s">
        <v>7</v>
      </c>
      <c r="B4" s="25" t="s">
        <v>6</v>
      </c>
      <c r="C4" s="25" t="s">
        <v>5</v>
      </c>
      <c r="D4" s="26" t="s">
        <v>4</v>
      </c>
      <c r="E4" s="26" t="s">
        <v>3</v>
      </c>
      <c r="F4" s="26" t="s">
        <v>10</v>
      </c>
      <c r="G4" s="36" t="s">
        <v>2</v>
      </c>
    </row>
    <row r="5" spans="1:8" x14ac:dyDescent="0.25">
      <c r="A5" s="27" t="s">
        <v>52</v>
      </c>
      <c r="B5" s="28"/>
      <c r="C5" s="7"/>
      <c r="D5" s="8"/>
      <c r="E5" s="8"/>
      <c r="F5" s="9">
        <v>0</v>
      </c>
      <c r="G5" s="10">
        <f>+[1]T5!$G$113</f>
        <v>146050845</v>
      </c>
    </row>
    <row r="6" spans="1:8" x14ac:dyDescent="0.25">
      <c r="A6" s="29">
        <v>43998</v>
      </c>
      <c r="B6" s="30" t="s">
        <v>61</v>
      </c>
      <c r="C6" s="11" t="s">
        <v>79</v>
      </c>
      <c r="D6" s="12">
        <v>300000</v>
      </c>
      <c r="E6" s="12"/>
      <c r="F6" s="13"/>
      <c r="G6" s="14">
        <f t="shared" ref="G6:G37" si="0">+G5+D6-E6-F6</f>
        <v>146350845</v>
      </c>
    </row>
    <row r="7" spans="1:8" x14ac:dyDescent="0.25">
      <c r="A7" s="29">
        <v>43998</v>
      </c>
      <c r="B7" s="30" t="s">
        <v>47</v>
      </c>
      <c r="C7" s="11" t="s">
        <v>79</v>
      </c>
      <c r="D7" s="12">
        <v>1000000</v>
      </c>
      <c r="E7" s="12"/>
      <c r="F7" s="13"/>
      <c r="G7" s="14">
        <f t="shared" si="0"/>
        <v>147350845</v>
      </c>
    </row>
    <row r="8" spans="1:8" x14ac:dyDescent="0.25">
      <c r="A8" s="29">
        <v>44001</v>
      </c>
      <c r="B8" s="30" t="s">
        <v>39</v>
      </c>
      <c r="C8" s="11" t="s">
        <v>79</v>
      </c>
      <c r="D8" s="12">
        <v>1000000</v>
      </c>
      <c r="E8" s="12"/>
      <c r="F8" s="13"/>
      <c r="G8" s="14">
        <f t="shared" si="0"/>
        <v>148350845</v>
      </c>
    </row>
    <row r="9" spans="1:8" x14ac:dyDescent="0.25">
      <c r="A9" s="29">
        <v>44003</v>
      </c>
      <c r="B9" s="30" t="s">
        <v>14</v>
      </c>
      <c r="C9" s="11" t="s">
        <v>79</v>
      </c>
      <c r="D9" s="12">
        <v>500000</v>
      </c>
      <c r="E9" s="12"/>
      <c r="F9" s="13"/>
      <c r="G9" s="14">
        <f t="shared" si="0"/>
        <v>148850845</v>
      </c>
    </row>
    <row r="10" spans="1:8" x14ac:dyDescent="0.25">
      <c r="A10" s="29">
        <v>44003</v>
      </c>
      <c r="B10" s="30" t="s">
        <v>9</v>
      </c>
      <c r="C10" s="11" t="s">
        <v>79</v>
      </c>
      <c r="D10" s="12"/>
      <c r="E10" s="12">
        <v>5000000</v>
      </c>
      <c r="F10" s="13">
        <v>2200</v>
      </c>
      <c r="G10" s="14">
        <f t="shared" si="0"/>
        <v>143848645</v>
      </c>
    </row>
    <row r="11" spans="1:8" x14ac:dyDescent="0.25">
      <c r="A11" s="29">
        <v>44004</v>
      </c>
      <c r="B11" s="30" t="s">
        <v>46</v>
      </c>
      <c r="C11" s="11" t="s">
        <v>79</v>
      </c>
      <c r="D11" s="12">
        <v>300000</v>
      </c>
      <c r="E11" s="12"/>
      <c r="F11" s="13"/>
      <c r="G11" s="14">
        <f t="shared" si="0"/>
        <v>144148645</v>
      </c>
    </row>
    <row r="12" spans="1:8" x14ac:dyDescent="0.25">
      <c r="A12" s="29">
        <v>44012</v>
      </c>
      <c r="B12" s="30" t="s">
        <v>39</v>
      </c>
      <c r="C12" s="23" t="s">
        <v>93</v>
      </c>
      <c r="D12" s="12">
        <v>500000</v>
      </c>
      <c r="E12" s="12"/>
      <c r="F12" s="13"/>
      <c r="G12" s="14">
        <f t="shared" si="0"/>
        <v>144648645</v>
      </c>
    </row>
    <row r="13" spans="1:8" x14ac:dyDescent="0.25">
      <c r="A13" s="29">
        <v>43999</v>
      </c>
      <c r="B13" s="39" t="s">
        <v>15</v>
      </c>
      <c r="C13" s="11" t="s">
        <v>80</v>
      </c>
      <c r="D13" s="12">
        <v>500000</v>
      </c>
      <c r="E13" s="12"/>
      <c r="F13" s="13"/>
      <c r="G13" s="14">
        <f t="shared" si="0"/>
        <v>145148645</v>
      </c>
    </row>
    <row r="14" spans="1:8" x14ac:dyDescent="0.25">
      <c r="A14" s="29">
        <v>43991</v>
      </c>
      <c r="B14" s="30" t="s">
        <v>47</v>
      </c>
      <c r="C14" s="23" t="s">
        <v>75</v>
      </c>
      <c r="D14" s="12">
        <v>1000000</v>
      </c>
      <c r="E14" s="12"/>
      <c r="F14" s="13"/>
      <c r="G14" s="14">
        <f t="shared" si="0"/>
        <v>146148645</v>
      </c>
    </row>
    <row r="15" spans="1:8" x14ac:dyDescent="0.25">
      <c r="A15" s="29">
        <v>43993</v>
      </c>
      <c r="B15" s="39" t="s">
        <v>39</v>
      </c>
      <c r="C15" s="23" t="s">
        <v>75</v>
      </c>
      <c r="D15" s="15">
        <v>1000000</v>
      </c>
      <c r="E15" s="15"/>
      <c r="F15" s="40"/>
      <c r="G15" s="14">
        <f t="shared" si="0"/>
        <v>147148645</v>
      </c>
      <c r="H15" s="3"/>
    </row>
    <row r="16" spans="1:8" x14ac:dyDescent="0.25">
      <c r="A16" s="29">
        <v>43995</v>
      </c>
      <c r="B16" s="30" t="s">
        <v>76</v>
      </c>
      <c r="C16" s="23" t="s">
        <v>75</v>
      </c>
      <c r="D16" s="12"/>
      <c r="E16" s="12">
        <v>2000000</v>
      </c>
      <c r="F16" s="13">
        <v>5500</v>
      </c>
      <c r="G16" s="14">
        <f t="shared" si="0"/>
        <v>145143145</v>
      </c>
    </row>
    <row r="17" spans="1:8" x14ac:dyDescent="0.25">
      <c r="A17" s="29">
        <v>43983</v>
      </c>
      <c r="B17" s="30" t="s">
        <v>53</v>
      </c>
      <c r="C17" s="11" t="s">
        <v>51</v>
      </c>
      <c r="D17" s="12">
        <v>200000</v>
      </c>
      <c r="E17" s="12"/>
      <c r="F17" s="13"/>
      <c r="G17" s="14">
        <f t="shared" si="0"/>
        <v>145343145</v>
      </c>
    </row>
    <row r="18" spans="1:8" s="3" customFormat="1" x14ac:dyDescent="0.25">
      <c r="A18" s="29">
        <v>43983</v>
      </c>
      <c r="B18" s="30" t="s">
        <v>54</v>
      </c>
      <c r="C18" s="11" t="s">
        <v>51</v>
      </c>
      <c r="D18" s="12">
        <v>200000</v>
      </c>
      <c r="E18" s="12"/>
      <c r="F18" s="13"/>
      <c r="G18" s="14">
        <f t="shared" si="0"/>
        <v>145543145</v>
      </c>
      <c r="H18" s="2"/>
    </row>
    <row r="19" spans="1:8" x14ac:dyDescent="0.25">
      <c r="A19" s="29">
        <v>43983</v>
      </c>
      <c r="B19" s="30" t="s">
        <v>36</v>
      </c>
      <c r="C19" s="11" t="s">
        <v>51</v>
      </c>
      <c r="D19" s="12">
        <v>500000</v>
      </c>
      <c r="E19" s="12"/>
      <c r="F19" s="13"/>
      <c r="G19" s="14">
        <f t="shared" si="0"/>
        <v>146043145</v>
      </c>
    </row>
    <row r="20" spans="1:8" x14ac:dyDescent="0.25">
      <c r="A20" s="29">
        <v>43983</v>
      </c>
      <c r="B20" s="30" t="s">
        <v>55</v>
      </c>
      <c r="C20" s="11" t="s">
        <v>51</v>
      </c>
      <c r="D20" s="12">
        <v>500000</v>
      </c>
      <c r="E20" s="12"/>
      <c r="F20" s="13"/>
      <c r="G20" s="14">
        <f t="shared" si="0"/>
        <v>146543145</v>
      </c>
    </row>
    <row r="21" spans="1:8" x14ac:dyDescent="0.25">
      <c r="A21" s="29">
        <v>43983</v>
      </c>
      <c r="B21" s="30" t="s">
        <v>23</v>
      </c>
      <c r="C21" s="11" t="s">
        <v>51</v>
      </c>
      <c r="D21" s="12">
        <v>500000</v>
      </c>
      <c r="E21" s="12"/>
      <c r="F21" s="13"/>
      <c r="G21" s="14">
        <f t="shared" si="0"/>
        <v>147043145</v>
      </c>
    </row>
    <row r="22" spans="1:8" s="3" customFormat="1" x14ac:dyDescent="0.25">
      <c r="A22" s="29">
        <v>43998</v>
      </c>
      <c r="B22" s="30" t="s">
        <v>60</v>
      </c>
      <c r="C22" s="11" t="s">
        <v>51</v>
      </c>
      <c r="D22" s="12"/>
      <c r="E22" s="12">
        <f>1850500-5500</f>
        <v>1845000</v>
      </c>
      <c r="F22" s="13">
        <v>5500</v>
      </c>
      <c r="G22" s="14">
        <f t="shared" si="0"/>
        <v>145192645</v>
      </c>
      <c r="H22" s="2"/>
    </row>
    <row r="23" spans="1:8" x14ac:dyDescent="0.25">
      <c r="A23" s="29">
        <v>44004</v>
      </c>
      <c r="B23" s="30" t="s">
        <v>64</v>
      </c>
      <c r="C23" s="11" t="s">
        <v>87</v>
      </c>
      <c r="D23" s="12">
        <v>500000</v>
      </c>
      <c r="E23" s="12"/>
      <c r="F23" s="13"/>
      <c r="G23" s="14">
        <f t="shared" si="0"/>
        <v>145692645</v>
      </c>
    </row>
    <row r="24" spans="1:8" x14ac:dyDescent="0.25">
      <c r="A24" s="29">
        <v>44004</v>
      </c>
      <c r="B24" s="30" t="s">
        <v>46</v>
      </c>
      <c r="C24" s="11" t="s">
        <v>87</v>
      </c>
      <c r="D24" s="12">
        <v>300000</v>
      </c>
      <c r="E24" s="12"/>
      <c r="F24" s="13"/>
      <c r="G24" s="14">
        <f t="shared" si="0"/>
        <v>145992645</v>
      </c>
    </row>
    <row r="25" spans="1:8" x14ac:dyDescent="0.25">
      <c r="A25" s="29">
        <v>44004</v>
      </c>
      <c r="B25" s="30" t="s">
        <v>65</v>
      </c>
      <c r="C25" s="11" t="s">
        <v>87</v>
      </c>
      <c r="D25" s="12">
        <v>200000</v>
      </c>
      <c r="E25" s="12"/>
      <c r="F25" s="13"/>
      <c r="G25" s="14">
        <f t="shared" si="0"/>
        <v>146192645</v>
      </c>
    </row>
    <row r="26" spans="1:8" x14ac:dyDescent="0.25">
      <c r="A26" s="29">
        <v>44004</v>
      </c>
      <c r="B26" s="30" t="s">
        <v>46</v>
      </c>
      <c r="C26" s="11" t="s">
        <v>87</v>
      </c>
      <c r="D26" s="12">
        <v>200000</v>
      </c>
      <c r="E26" s="12"/>
      <c r="F26" s="13"/>
      <c r="G26" s="14">
        <f t="shared" si="0"/>
        <v>146392645</v>
      </c>
    </row>
    <row r="27" spans="1:8" x14ac:dyDescent="0.25">
      <c r="A27" s="29">
        <v>44005</v>
      </c>
      <c r="B27" s="30" t="s">
        <v>38</v>
      </c>
      <c r="C27" s="11" t="s">
        <v>87</v>
      </c>
      <c r="D27" s="12">
        <v>200000</v>
      </c>
      <c r="E27" s="12"/>
      <c r="F27" s="13"/>
      <c r="G27" s="14">
        <f t="shared" si="0"/>
        <v>146592645</v>
      </c>
    </row>
    <row r="28" spans="1:8" x14ac:dyDescent="0.25">
      <c r="A28" s="29">
        <v>44005</v>
      </c>
      <c r="B28" s="30" t="s">
        <v>33</v>
      </c>
      <c r="C28" s="11" t="s">
        <v>87</v>
      </c>
      <c r="D28" s="12">
        <v>100000</v>
      </c>
      <c r="E28" s="12"/>
      <c r="F28" s="13"/>
      <c r="G28" s="14">
        <f t="shared" si="0"/>
        <v>146692645</v>
      </c>
    </row>
    <row r="29" spans="1:8" x14ac:dyDescent="0.25">
      <c r="A29" s="29">
        <v>44007</v>
      </c>
      <c r="B29" s="30" t="s">
        <v>25</v>
      </c>
      <c r="C29" s="11" t="s">
        <v>87</v>
      </c>
      <c r="D29" s="12">
        <v>300000</v>
      </c>
      <c r="E29" s="12"/>
      <c r="F29" s="13"/>
      <c r="G29" s="14">
        <f t="shared" si="0"/>
        <v>146992645</v>
      </c>
    </row>
    <row r="30" spans="1:8" x14ac:dyDescent="0.25">
      <c r="A30" s="29">
        <v>44008</v>
      </c>
      <c r="B30" s="30" t="s">
        <v>9</v>
      </c>
      <c r="C30" s="11" t="s">
        <v>87</v>
      </c>
      <c r="D30" s="12"/>
      <c r="E30" s="12">
        <v>3000000</v>
      </c>
      <c r="F30" s="13">
        <v>2200</v>
      </c>
      <c r="G30" s="14">
        <f t="shared" si="0"/>
        <v>143990445</v>
      </c>
    </row>
    <row r="31" spans="1:8" x14ac:dyDescent="0.25">
      <c r="A31" s="29">
        <v>44008</v>
      </c>
      <c r="B31" s="30" t="s">
        <v>68</v>
      </c>
      <c r="C31" s="11" t="s">
        <v>87</v>
      </c>
      <c r="D31" s="12">
        <v>200000</v>
      </c>
      <c r="E31" s="12"/>
      <c r="F31" s="13"/>
      <c r="G31" s="14">
        <f t="shared" si="0"/>
        <v>144190445</v>
      </c>
    </row>
    <row r="32" spans="1:8" x14ac:dyDescent="0.25">
      <c r="A32" s="29">
        <v>44008</v>
      </c>
      <c r="B32" s="30" t="s">
        <v>15</v>
      </c>
      <c r="C32" s="11" t="s">
        <v>87</v>
      </c>
      <c r="D32" s="12">
        <v>100000</v>
      </c>
      <c r="E32" s="12"/>
      <c r="F32" s="13"/>
      <c r="G32" s="14">
        <f t="shared" si="0"/>
        <v>144290445</v>
      </c>
    </row>
    <row r="33" spans="1:7" x14ac:dyDescent="0.25">
      <c r="A33" s="29">
        <v>44002</v>
      </c>
      <c r="B33" s="30" t="s">
        <v>39</v>
      </c>
      <c r="C33" s="23" t="s">
        <v>81</v>
      </c>
      <c r="D33" s="12">
        <v>1000000</v>
      </c>
      <c r="E33" s="12"/>
      <c r="F33" s="13"/>
      <c r="G33" s="14">
        <f t="shared" si="0"/>
        <v>145290445</v>
      </c>
    </row>
    <row r="34" spans="1:7" x14ac:dyDescent="0.25">
      <c r="A34" s="29">
        <v>44003</v>
      </c>
      <c r="B34" s="30" t="s">
        <v>17</v>
      </c>
      <c r="C34" s="23" t="s">
        <v>81</v>
      </c>
      <c r="D34" s="12"/>
      <c r="E34" s="12">
        <v>5000000</v>
      </c>
      <c r="F34" s="13">
        <v>2200</v>
      </c>
      <c r="G34" s="14">
        <f t="shared" si="0"/>
        <v>140288245</v>
      </c>
    </row>
    <row r="35" spans="1:7" x14ac:dyDescent="0.25">
      <c r="A35" s="29">
        <v>44004</v>
      </c>
      <c r="B35" s="30" t="s">
        <v>47</v>
      </c>
      <c r="C35" s="23" t="s">
        <v>81</v>
      </c>
      <c r="D35" s="12">
        <v>500000</v>
      </c>
      <c r="E35" s="12"/>
      <c r="F35" s="13"/>
      <c r="G35" s="14">
        <f t="shared" si="0"/>
        <v>140788245</v>
      </c>
    </row>
    <row r="36" spans="1:7" x14ac:dyDescent="0.25">
      <c r="A36" s="29">
        <v>43988</v>
      </c>
      <c r="B36" s="30" t="s">
        <v>59</v>
      </c>
      <c r="C36" s="23" t="s">
        <v>12</v>
      </c>
      <c r="D36" s="12">
        <v>5000000</v>
      </c>
      <c r="E36" s="12"/>
      <c r="F36" s="13"/>
      <c r="G36" s="14">
        <f t="shared" si="0"/>
        <v>145788245</v>
      </c>
    </row>
    <row r="37" spans="1:7" x14ac:dyDescent="0.25">
      <c r="A37" s="29">
        <v>44005</v>
      </c>
      <c r="B37" s="30" t="s">
        <v>67</v>
      </c>
      <c r="C37" s="11" t="s">
        <v>12</v>
      </c>
      <c r="D37" s="12">
        <v>200000</v>
      </c>
      <c r="E37" s="12"/>
      <c r="F37" s="13"/>
      <c r="G37" s="14">
        <f t="shared" si="0"/>
        <v>145988245</v>
      </c>
    </row>
    <row r="38" spans="1:7" x14ac:dyDescent="0.25">
      <c r="A38" s="29">
        <v>44007</v>
      </c>
      <c r="B38" s="30"/>
      <c r="C38" s="11" t="s">
        <v>40</v>
      </c>
      <c r="D38" s="12">
        <v>12683</v>
      </c>
      <c r="E38" s="12"/>
      <c r="F38" s="13"/>
      <c r="G38" s="14">
        <f t="shared" ref="G38:G57" si="1">+G37+D38-E38-F38</f>
        <v>146000928</v>
      </c>
    </row>
    <row r="39" spans="1:7" x14ac:dyDescent="0.25">
      <c r="A39" s="29">
        <v>44004</v>
      </c>
      <c r="B39" s="30" t="s">
        <v>66</v>
      </c>
      <c r="C39" s="11" t="s">
        <v>92</v>
      </c>
      <c r="D39" s="12">
        <v>500000</v>
      </c>
      <c r="E39" s="12"/>
      <c r="F39" s="13"/>
      <c r="G39" s="14">
        <f t="shared" si="1"/>
        <v>146500928</v>
      </c>
    </row>
    <row r="40" spans="1:7" x14ac:dyDescent="0.25">
      <c r="A40" s="29">
        <v>44007</v>
      </c>
      <c r="B40" s="30" t="s">
        <v>49</v>
      </c>
      <c r="C40" s="11" t="s">
        <v>88</v>
      </c>
      <c r="D40" s="12"/>
      <c r="E40" s="12">
        <f>2194700-7700</f>
        <v>2187000</v>
      </c>
      <c r="F40" s="13">
        <v>7700</v>
      </c>
      <c r="G40" s="14">
        <f t="shared" si="1"/>
        <v>144306228</v>
      </c>
    </row>
    <row r="41" spans="1:7" x14ac:dyDescent="0.25">
      <c r="A41" s="29">
        <v>44012</v>
      </c>
      <c r="B41" s="30" t="s">
        <v>39</v>
      </c>
      <c r="C41" s="23" t="s">
        <v>94</v>
      </c>
      <c r="D41" s="12">
        <v>500000</v>
      </c>
      <c r="E41" s="12"/>
      <c r="F41" s="13"/>
      <c r="G41" s="14">
        <f t="shared" si="1"/>
        <v>144806228</v>
      </c>
    </row>
    <row r="42" spans="1:7" x14ac:dyDescent="0.25">
      <c r="A42" s="29">
        <v>43988</v>
      </c>
      <c r="B42" s="30"/>
      <c r="C42" s="23" t="s">
        <v>58</v>
      </c>
      <c r="D42" s="12"/>
      <c r="E42" s="12">
        <v>11000</v>
      </c>
      <c r="F42" s="13"/>
      <c r="G42" s="14">
        <f t="shared" si="1"/>
        <v>144795228</v>
      </c>
    </row>
    <row r="43" spans="1:7" x14ac:dyDescent="0.25">
      <c r="A43" s="29">
        <v>43983</v>
      </c>
      <c r="B43" s="30"/>
      <c r="C43" s="11" t="s">
        <v>18</v>
      </c>
      <c r="D43" s="12"/>
      <c r="E43" s="12">
        <v>2200</v>
      </c>
      <c r="F43" s="13"/>
      <c r="G43" s="14">
        <f t="shared" si="1"/>
        <v>144793028</v>
      </c>
    </row>
    <row r="44" spans="1:7" x14ac:dyDescent="0.25">
      <c r="A44" s="29">
        <v>43984</v>
      </c>
      <c r="B44" s="30" t="s">
        <v>56</v>
      </c>
      <c r="C44" s="11" t="s">
        <v>74</v>
      </c>
      <c r="D44" s="12"/>
      <c r="E44" s="12">
        <v>900000</v>
      </c>
      <c r="F44" s="13">
        <v>2200</v>
      </c>
      <c r="G44" s="14">
        <f t="shared" si="1"/>
        <v>143890828</v>
      </c>
    </row>
    <row r="45" spans="1:7" x14ac:dyDescent="0.25">
      <c r="A45" s="29">
        <v>43998</v>
      </c>
      <c r="B45" s="30" t="s">
        <v>19</v>
      </c>
      <c r="C45" s="11" t="s">
        <v>77</v>
      </c>
      <c r="D45" s="12"/>
      <c r="E45" s="12">
        <v>900000</v>
      </c>
      <c r="F45" s="13">
        <v>2200</v>
      </c>
      <c r="G45" s="14">
        <f t="shared" si="1"/>
        <v>142988628</v>
      </c>
    </row>
    <row r="46" spans="1:7" x14ac:dyDescent="0.25">
      <c r="A46" s="29">
        <v>43984</v>
      </c>
      <c r="B46" s="30" t="s">
        <v>45</v>
      </c>
      <c r="C46" s="11" t="s">
        <v>71</v>
      </c>
      <c r="D46" s="12"/>
      <c r="E46" s="12">
        <v>900000</v>
      </c>
      <c r="F46" s="13"/>
      <c r="G46" s="14">
        <f t="shared" si="1"/>
        <v>142088628</v>
      </c>
    </row>
    <row r="47" spans="1:7" x14ac:dyDescent="0.25">
      <c r="A47" s="29">
        <v>43984</v>
      </c>
      <c r="B47" s="30" t="s">
        <v>45</v>
      </c>
      <c r="C47" s="11" t="s">
        <v>70</v>
      </c>
      <c r="D47" s="12"/>
      <c r="E47" s="12">
        <v>900000</v>
      </c>
      <c r="F47" s="13">
        <v>2200</v>
      </c>
      <c r="G47" s="14">
        <f t="shared" si="1"/>
        <v>141186428</v>
      </c>
    </row>
    <row r="48" spans="1:7" x14ac:dyDescent="0.25">
      <c r="A48" s="29">
        <v>44000</v>
      </c>
      <c r="B48" s="30" t="s">
        <v>19</v>
      </c>
      <c r="C48" s="11" t="s">
        <v>78</v>
      </c>
      <c r="D48" s="12"/>
      <c r="E48" s="12">
        <v>1500000</v>
      </c>
      <c r="F48" s="13">
        <v>2200</v>
      </c>
      <c r="G48" s="14">
        <f t="shared" si="1"/>
        <v>139684228</v>
      </c>
    </row>
    <row r="49" spans="1:8" x14ac:dyDescent="0.25">
      <c r="A49" s="29">
        <v>43984</v>
      </c>
      <c r="B49" s="30" t="s">
        <v>45</v>
      </c>
      <c r="C49" s="11" t="s">
        <v>72</v>
      </c>
      <c r="D49" s="12"/>
      <c r="E49" s="12">
        <v>900000</v>
      </c>
      <c r="F49" s="13"/>
      <c r="G49" s="14">
        <f t="shared" si="1"/>
        <v>138784228</v>
      </c>
    </row>
    <row r="50" spans="1:8" x14ac:dyDescent="0.25">
      <c r="A50" s="29">
        <v>43984</v>
      </c>
      <c r="B50" s="30" t="s">
        <v>45</v>
      </c>
      <c r="C50" s="11" t="s">
        <v>73</v>
      </c>
      <c r="D50" s="12"/>
      <c r="E50" s="12">
        <v>900000</v>
      </c>
      <c r="F50" s="13"/>
      <c r="G50" s="14">
        <f t="shared" si="1"/>
        <v>137884228</v>
      </c>
    </row>
    <row r="51" spans="1:8" x14ac:dyDescent="0.25">
      <c r="A51" s="29">
        <v>44003</v>
      </c>
      <c r="B51" s="30" t="s">
        <v>9</v>
      </c>
      <c r="C51" s="11" t="s">
        <v>84</v>
      </c>
      <c r="D51" s="12"/>
      <c r="E51" s="12">
        <v>900000</v>
      </c>
      <c r="F51" s="13"/>
      <c r="G51" s="14">
        <f t="shared" si="1"/>
        <v>136984228</v>
      </c>
    </row>
    <row r="52" spans="1:8" x14ac:dyDescent="0.25">
      <c r="A52" s="29">
        <v>44003</v>
      </c>
      <c r="B52" s="30" t="s">
        <v>9</v>
      </c>
      <c r="C52" s="11" t="s">
        <v>82</v>
      </c>
      <c r="D52" s="12"/>
      <c r="E52" s="12">
        <v>1200000</v>
      </c>
      <c r="F52" s="13">
        <v>2200</v>
      </c>
      <c r="G52" s="14">
        <f t="shared" si="1"/>
        <v>135782028</v>
      </c>
    </row>
    <row r="53" spans="1:8" x14ac:dyDescent="0.25">
      <c r="A53" s="29">
        <v>44003</v>
      </c>
      <c r="B53" s="30" t="s">
        <v>9</v>
      </c>
      <c r="C53" s="11" t="s">
        <v>83</v>
      </c>
      <c r="D53" s="12"/>
      <c r="E53" s="12">
        <v>1500000</v>
      </c>
      <c r="F53" s="13"/>
      <c r="G53" s="14">
        <f t="shared" si="1"/>
        <v>134282028</v>
      </c>
    </row>
    <row r="54" spans="1:8" x14ac:dyDescent="0.25">
      <c r="A54" s="29">
        <v>44003</v>
      </c>
      <c r="B54" s="30" t="s">
        <v>63</v>
      </c>
      <c r="C54" s="11" t="s">
        <v>85</v>
      </c>
      <c r="D54" s="12"/>
      <c r="E54" s="12">
        <v>1500000</v>
      </c>
      <c r="F54" s="13">
        <v>2200</v>
      </c>
      <c r="G54" s="14">
        <f t="shared" si="1"/>
        <v>132779828</v>
      </c>
    </row>
    <row r="55" spans="1:8" x14ac:dyDescent="0.25">
      <c r="A55" s="41">
        <v>43986</v>
      </c>
      <c r="B55" s="39" t="s">
        <v>45</v>
      </c>
      <c r="C55" s="23" t="s">
        <v>57</v>
      </c>
      <c r="D55" s="15"/>
      <c r="E55" s="15">
        <v>580000</v>
      </c>
      <c r="F55" s="40">
        <v>2200</v>
      </c>
      <c r="G55" s="14">
        <f t="shared" si="1"/>
        <v>132197628</v>
      </c>
      <c r="H55" s="3"/>
    </row>
    <row r="56" spans="1:8" x14ac:dyDescent="0.25">
      <c r="A56" s="29">
        <v>44003</v>
      </c>
      <c r="B56" s="30" t="s">
        <v>62</v>
      </c>
      <c r="C56" s="11" t="s">
        <v>86</v>
      </c>
      <c r="D56" s="12"/>
      <c r="E56" s="12">
        <v>1000000</v>
      </c>
      <c r="F56" s="13">
        <v>2200</v>
      </c>
      <c r="G56" s="14">
        <f t="shared" si="1"/>
        <v>131195428</v>
      </c>
    </row>
    <row r="57" spans="1:8" x14ac:dyDescent="0.25">
      <c r="A57" s="29">
        <v>43983</v>
      </c>
      <c r="B57" s="30" t="s">
        <v>15</v>
      </c>
      <c r="C57" s="11" t="s">
        <v>13</v>
      </c>
      <c r="D57" s="12">
        <v>1500000</v>
      </c>
      <c r="E57" s="12"/>
      <c r="F57" s="13"/>
      <c r="G57" s="14">
        <f t="shared" si="1"/>
        <v>132695428</v>
      </c>
    </row>
    <row r="58" spans="1:8" ht="15.75" thickBot="1" x14ac:dyDescent="0.3">
      <c r="A58" s="16" t="s">
        <v>69</v>
      </c>
      <c r="B58" s="17"/>
      <c r="C58" s="17"/>
      <c r="D58" s="18">
        <f>SUM(D6:D57)</f>
        <v>19312683</v>
      </c>
      <c r="E58" s="18">
        <f>SUM(E6:E57)</f>
        <v>32625200</v>
      </c>
      <c r="F58" s="18">
        <f>SUM(F6:F57)</f>
        <v>42900</v>
      </c>
      <c r="G58" s="19">
        <f>+D58+G5-E58-F58</f>
        <v>132695428</v>
      </c>
      <c r="H58" s="4">
        <v>132695428</v>
      </c>
    </row>
    <row r="59" spans="1:8" ht="15.75" thickTop="1" x14ac:dyDescent="0.25">
      <c r="H59" s="5">
        <f>+H58-G58</f>
        <v>0</v>
      </c>
    </row>
    <row r="62" spans="1:8" ht="15.75" thickBot="1" x14ac:dyDescent="0.3"/>
    <row r="63" spans="1:8" ht="15.75" thickTop="1" x14ac:dyDescent="0.25">
      <c r="C63" s="33" t="s">
        <v>11</v>
      </c>
      <c r="D63" s="37">
        <v>150000000</v>
      </c>
    </row>
    <row r="64" spans="1:8" x14ac:dyDescent="0.25">
      <c r="C64" s="34" t="s">
        <v>11</v>
      </c>
      <c r="D64" s="21">
        <v>50000000</v>
      </c>
    </row>
    <row r="65" spans="1:7" x14ac:dyDescent="0.25">
      <c r="C65" s="34" t="s">
        <v>11</v>
      </c>
      <c r="D65" s="21">
        <v>100000000</v>
      </c>
    </row>
    <row r="66" spans="1:7" x14ac:dyDescent="0.25">
      <c r="C66" s="20" t="s">
        <v>90</v>
      </c>
      <c r="D66" s="21">
        <f>+G58</f>
        <v>132695428</v>
      </c>
    </row>
    <row r="67" spans="1:7" ht="15.75" thickBot="1" x14ac:dyDescent="0.3">
      <c r="C67" s="16" t="s">
        <v>91</v>
      </c>
      <c r="D67" s="19">
        <f>SUM(D63:D66)</f>
        <v>432695428</v>
      </c>
    </row>
    <row r="68" spans="1:7" ht="21.75" customHeight="1" thickTop="1" x14ac:dyDescent="0.25">
      <c r="C68" s="35" t="s">
        <v>34</v>
      </c>
      <c r="D68" s="31">
        <f>+F83</f>
        <v>9041000</v>
      </c>
    </row>
    <row r="69" spans="1:7" ht="15.75" thickBot="1" x14ac:dyDescent="0.3">
      <c r="C69" s="32" t="s">
        <v>43</v>
      </c>
      <c r="D69" s="19">
        <f>+D68+D67</f>
        <v>441736428</v>
      </c>
    </row>
    <row r="70" spans="1:7" ht="15.75" thickTop="1" x14ac:dyDescent="0.25"/>
    <row r="72" spans="1:7" s="42" customFormat="1" ht="12.75" x14ac:dyDescent="0.2">
      <c r="C72" s="43" t="s">
        <v>11</v>
      </c>
      <c r="E72" s="44"/>
      <c r="G72" s="45">
        <v>150000000</v>
      </c>
    </row>
    <row r="73" spans="1:7" s="42" customFormat="1" ht="12.75" x14ac:dyDescent="0.2">
      <c r="C73" s="43" t="s">
        <v>11</v>
      </c>
      <c r="E73" s="44"/>
      <c r="G73" s="45">
        <v>50000000</v>
      </c>
    </row>
    <row r="74" spans="1:7" s="42" customFormat="1" ht="12.75" x14ac:dyDescent="0.2">
      <c r="C74" s="43" t="s">
        <v>11</v>
      </c>
      <c r="E74" s="44"/>
      <c r="G74" s="45">
        <v>100000000</v>
      </c>
    </row>
    <row r="75" spans="1:7" s="42" customFormat="1" ht="12.75" x14ac:dyDescent="0.2">
      <c r="C75" s="43" t="s">
        <v>41</v>
      </c>
      <c r="G75" s="45">
        <f>+G58</f>
        <v>132695428</v>
      </c>
    </row>
    <row r="76" spans="1:7" s="42" customFormat="1" ht="12.75" x14ac:dyDescent="0.2">
      <c r="C76" s="46" t="s">
        <v>42</v>
      </c>
      <c r="G76" s="47">
        <f>SUM(G72:G75)</f>
        <v>432695428</v>
      </c>
    </row>
    <row r="77" spans="1:7" s="51" customFormat="1" ht="12.75" x14ac:dyDescent="0.2">
      <c r="A77" s="48">
        <v>43328</v>
      </c>
      <c r="B77" s="49" t="s">
        <v>21</v>
      </c>
      <c r="C77" s="50" t="s">
        <v>22</v>
      </c>
      <c r="D77" s="22">
        <v>5000000</v>
      </c>
      <c r="E77" s="22"/>
      <c r="G77" s="52">
        <f>+G76+D77-E77</f>
        <v>437695428</v>
      </c>
    </row>
    <row r="78" spans="1:7" s="51" customFormat="1" ht="12.75" x14ac:dyDescent="0.2">
      <c r="A78" s="48">
        <v>43377</v>
      </c>
      <c r="B78" s="49"/>
      <c r="C78" s="50" t="s">
        <v>20</v>
      </c>
      <c r="D78" s="22">
        <v>3956000</v>
      </c>
      <c r="E78" s="22"/>
      <c r="G78" s="52">
        <f t="shared" ref="G78:G80" si="2">+G77+D78-E78</f>
        <v>441651428</v>
      </c>
    </row>
    <row r="79" spans="1:7" s="51" customFormat="1" ht="12.75" x14ac:dyDescent="0.2">
      <c r="A79" s="48">
        <v>43590</v>
      </c>
      <c r="B79" s="49"/>
      <c r="C79" s="50" t="s">
        <v>20</v>
      </c>
      <c r="D79" s="22">
        <v>2085000</v>
      </c>
      <c r="E79" s="22"/>
      <c r="G79" s="52">
        <f t="shared" si="2"/>
        <v>443736428</v>
      </c>
    </row>
    <row r="80" spans="1:7" s="51" customFormat="1" ht="12.75" x14ac:dyDescent="0.2">
      <c r="A80" s="48">
        <v>43628</v>
      </c>
      <c r="B80" s="49" t="s">
        <v>8</v>
      </c>
      <c r="C80" s="50" t="s">
        <v>28</v>
      </c>
      <c r="D80" s="22"/>
      <c r="E80" s="22">
        <v>2000000</v>
      </c>
      <c r="G80" s="52">
        <f t="shared" si="2"/>
        <v>441736428</v>
      </c>
    </row>
    <row r="81" spans="1:7" s="51" customFormat="1" ht="12.75" x14ac:dyDescent="0.2">
      <c r="A81" s="48">
        <v>43684</v>
      </c>
      <c r="B81" s="49" t="s">
        <v>0</v>
      </c>
      <c r="C81" s="50" t="s">
        <v>29</v>
      </c>
      <c r="D81" s="22">
        <v>9300000</v>
      </c>
      <c r="E81" s="22"/>
      <c r="F81" s="53"/>
      <c r="G81" s="54">
        <f t="shared" ref="G81:G82" si="3">+G80+D81-E81-F81</f>
        <v>451036428</v>
      </c>
    </row>
    <row r="82" spans="1:7" s="51" customFormat="1" ht="12.75" x14ac:dyDescent="0.2">
      <c r="A82" s="48">
        <v>43692</v>
      </c>
      <c r="B82" s="49" t="s">
        <v>8</v>
      </c>
      <c r="C82" s="50" t="s">
        <v>30</v>
      </c>
      <c r="D82" s="22"/>
      <c r="E82" s="22">
        <v>9300000</v>
      </c>
      <c r="F82" s="53"/>
      <c r="G82" s="54">
        <f t="shared" si="3"/>
        <v>441736428</v>
      </c>
    </row>
    <row r="83" spans="1:7" s="42" customFormat="1" ht="12.75" x14ac:dyDescent="0.2">
      <c r="C83" s="46" t="s">
        <v>31</v>
      </c>
      <c r="D83" s="47">
        <f>SUM(D77:D82)</f>
        <v>20341000</v>
      </c>
      <c r="E83" s="47">
        <f>SUM(E77:E82)</f>
        <v>11300000</v>
      </c>
      <c r="F83" s="55">
        <f>+D83-E83</f>
        <v>9041000</v>
      </c>
      <c r="G83" s="56">
        <f>+G76+D83-E83</f>
        <v>441736428</v>
      </c>
    </row>
    <row r="84" spans="1:7" s="42" customFormat="1" ht="12.75" x14ac:dyDescent="0.2"/>
    <row r="85" spans="1:7" s="42" customFormat="1" ht="12.75" x14ac:dyDescent="0.2"/>
  </sheetData>
  <sortState ref="A6:H57">
    <sortCondition ref="C6:C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0" zoomScale="166" zoomScaleNormal="166" workbookViewId="0">
      <selection activeCell="C84" sqref="C84"/>
    </sheetView>
  </sheetViews>
  <sheetFormatPr defaultColWidth="9.140625" defaultRowHeight="15" x14ac:dyDescent="0.25"/>
  <cols>
    <col min="1" max="1" width="11.5703125" style="2" customWidth="1"/>
    <col min="2" max="2" width="28.28515625" style="2" customWidth="1"/>
    <col min="3" max="3" width="61.28515625" style="2" customWidth="1"/>
    <col min="4" max="5" width="15.28515625" style="2" customWidth="1"/>
    <col min="6" max="6" width="15.28515625" style="2" hidden="1" customWidth="1"/>
    <col min="7" max="7" width="15.5703125" style="2" hidden="1" customWidth="1"/>
    <col min="8" max="10" width="16.140625" style="2" customWidth="1"/>
    <col min="11" max="11" width="88.28515625" style="2" customWidth="1"/>
    <col min="12" max="16384" width="9.140625" style="2"/>
  </cols>
  <sheetData>
    <row r="1" spans="1:11" ht="27" customHeight="1" x14ac:dyDescent="0.25">
      <c r="A1" s="68" t="s">
        <v>256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ht="24" customHeight="1" x14ac:dyDescent="0.25">
      <c r="A3" s="114" t="s">
        <v>265</v>
      </c>
      <c r="B3" s="115"/>
      <c r="C3" s="115"/>
      <c r="D3" s="115"/>
      <c r="E3" s="116"/>
      <c r="F3" s="78"/>
      <c r="G3" s="78"/>
      <c r="H3" s="79" t="s">
        <v>264</v>
      </c>
      <c r="I3" s="79"/>
      <c r="J3" s="79"/>
      <c r="K3" s="79"/>
    </row>
    <row r="4" spans="1:11" x14ac:dyDescent="0.25">
      <c r="A4" s="80" t="s">
        <v>7</v>
      </c>
      <c r="B4" s="81" t="s">
        <v>6</v>
      </c>
      <c r="C4" s="81" t="s">
        <v>5</v>
      </c>
      <c r="D4" s="82" t="s">
        <v>4</v>
      </c>
      <c r="E4" s="82" t="s">
        <v>3</v>
      </c>
      <c r="F4" s="82" t="s">
        <v>2</v>
      </c>
      <c r="G4" s="78"/>
      <c r="H4" s="80" t="s">
        <v>7</v>
      </c>
      <c r="I4" s="82" t="s">
        <v>257</v>
      </c>
      <c r="J4" s="82" t="s">
        <v>258</v>
      </c>
      <c r="K4" s="82" t="s">
        <v>259</v>
      </c>
    </row>
    <row r="5" spans="1:11" s="3" customFormat="1" ht="39.75" customHeight="1" x14ac:dyDescent="0.25">
      <c r="A5" s="83">
        <v>43970</v>
      </c>
      <c r="B5" s="39" t="s">
        <v>95</v>
      </c>
      <c r="C5" s="66" t="s">
        <v>51</v>
      </c>
      <c r="D5" s="15">
        <v>300000</v>
      </c>
      <c r="E5" s="15"/>
      <c r="F5" s="84" t="e">
        <f>+#REF!+D5-E5</f>
        <v>#REF!</v>
      </c>
      <c r="G5" s="85"/>
      <c r="H5" s="58">
        <v>43970</v>
      </c>
      <c r="I5" s="59" t="s">
        <v>236</v>
      </c>
      <c r="J5" s="60">
        <v>300000</v>
      </c>
      <c r="K5" s="61" t="s">
        <v>237</v>
      </c>
    </row>
    <row r="6" spans="1:11" s="3" customFormat="1" ht="38.25" customHeight="1" x14ac:dyDescent="0.25">
      <c r="A6" s="83">
        <v>43970</v>
      </c>
      <c r="B6" s="39" t="s">
        <v>96</v>
      </c>
      <c r="C6" s="66" t="s">
        <v>51</v>
      </c>
      <c r="D6" s="15">
        <v>2000000</v>
      </c>
      <c r="E6" s="15"/>
      <c r="F6" s="84" t="e">
        <f t="shared" ref="F6:F73" si="0">+F5+D6-E6</f>
        <v>#REF!</v>
      </c>
      <c r="G6" s="85"/>
      <c r="H6" s="58">
        <v>43970</v>
      </c>
      <c r="I6" s="59" t="s">
        <v>234</v>
      </c>
      <c r="J6" s="60">
        <v>2000000</v>
      </c>
      <c r="K6" s="61" t="s">
        <v>235</v>
      </c>
    </row>
    <row r="7" spans="1:11" s="3" customFormat="1" ht="20.25" customHeight="1" x14ac:dyDescent="0.25">
      <c r="A7" s="83">
        <v>43970</v>
      </c>
      <c r="B7" s="39" t="s">
        <v>48</v>
      </c>
      <c r="C7" s="66" t="s">
        <v>51</v>
      </c>
      <c r="D7" s="15">
        <v>500000</v>
      </c>
      <c r="E7" s="15"/>
      <c r="F7" s="84" t="e">
        <f t="shared" si="0"/>
        <v>#REF!</v>
      </c>
      <c r="G7" s="85"/>
      <c r="H7" s="58">
        <v>43970</v>
      </c>
      <c r="I7" s="59" t="s">
        <v>232</v>
      </c>
      <c r="J7" s="60">
        <v>500000</v>
      </c>
      <c r="K7" s="61" t="s">
        <v>233</v>
      </c>
    </row>
    <row r="8" spans="1:11" s="3" customFormat="1" x14ac:dyDescent="0.25">
      <c r="A8" s="83">
        <v>43970</v>
      </c>
      <c r="B8" s="39" t="s">
        <v>15</v>
      </c>
      <c r="C8" s="66" t="s">
        <v>51</v>
      </c>
      <c r="D8" s="15">
        <v>2000000</v>
      </c>
      <c r="E8" s="15"/>
      <c r="F8" s="84" t="e">
        <f t="shared" si="0"/>
        <v>#REF!</v>
      </c>
      <c r="G8" s="85"/>
      <c r="H8" s="58">
        <v>43970</v>
      </c>
      <c r="I8" s="59" t="s">
        <v>254</v>
      </c>
      <c r="J8" s="60">
        <v>2000000</v>
      </c>
      <c r="K8" s="61" t="s">
        <v>255</v>
      </c>
    </row>
    <row r="9" spans="1:11" s="3" customFormat="1" x14ac:dyDescent="0.25">
      <c r="A9" s="83">
        <v>43970</v>
      </c>
      <c r="B9" s="39" t="s">
        <v>97</v>
      </c>
      <c r="C9" s="66" t="s">
        <v>51</v>
      </c>
      <c r="D9" s="15">
        <v>500000</v>
      </c>
      <c r="E9" s="15"/>
      <c r="F9" s="84" t="e">
        <f t="shared" si="0"/>
        <v>#REF!</v>
      </c>
      <c r="G9" s="85"/>
      <c r="H9" s="58">
        <v>43970</v>
      </c>
      <c r="I9" s="59" t="s">
        <v>252</v>
      </c>
      <c r="J9" s="60">
        <v>500000</v>
      </c>
      <c r="K9" s="61" t="s">
        <v>253</v>
      </c>
    </row>
    <row r="10" spans="1:11" s="3" customFormat="1" ht="28.5" x14ac:dyDescent="0.25">
      <c r="A10" s="83">
        <v>43970</v>
      </c>
      <c r="B10" s="39" t="s">
        <v>98</v>
      </c>
      <c r="C10" s="66" t="s">
        <v>51</v>
      </c>
      <c r="D10" s="15">
        <v>1000000</v>
      </c>
      <c r="E10" s="15"/>
      <c r="F10" s="84" t="e">
        <f t="shared" si="0"/>
        <v>#REF!</v>
      </c>
      <c r="G10" s="85"/>
      <c r="H10" s="58">
        <v>43970</v>
      </c>
      <c r="I10" s="59" t="s">
        <v>250</v>
      </c>
      <c r="J10" s="60">
        <v>1000000</v>
      </c>
      <c r="K10" s="61" t="s">
        <v>251</v>
      </c>
    </row>
    <row r="11" spans="1:11" s="3" customFormat="1" x14ac:dyDescent="0.25">
      <c r="A11" s="83">
        <v>43970</v>
      </c>
      <c r="B11" s="39" t="s">
        <v>99</v>
      </c>
      <c r="C11" s="66" t="s">
        <v>51</v>
      </c>
      <c r="D11" s="15">
        <v>500000</v>
      </c>
      <c r="E11" s="15"/>
      <c r="F11" s="84" t="e">
        <f t="shared" si="0"/>
        <v>#REF!</v>
      </c>
      <c r="G11" s="85"/>
      <c r="H11" s="58">
        <v>43970</v>
      </c>
      <c r="I11" s="59" t="s">
        <v>240</v>
      </c>
      <c r="J11" s="60">
        <v>500000</v>
      </c>
      <c r="K11" s="61" t="s">
        <v>241</v>
      </c>
    </row>
    <row r="12" spans="1:11" s="3" customFormat="1" x14ac:dyDescent="0.25">
      <c r="A12" s="83">
        <v>43970</v>
      </c>
      <c r="B12" s="39" t="s">
        <v>100</v>
      </c>
      <c r="C12" s="66" t="s">
        <v>51</v>
      </c>
      <c r="D12" s="15">
        <v>1000000</v>
      </c>
      <c r="E12" s="15"/>
      <c r="F12" s="84" t="e">
        <f t="shared" si="0"/>
        <v>#REF!</v>
      </c>
      <c r="G12" s="85"/>
      <c r="H12" s="58">
        <v>43970</v>
      </c>
      <c r="I12" s="59" t="s">
        <v>238</v>
      </c>
      <c r="J12" s="60">
        <v>1000000</v>
      </c>
      <c r="K12" s="61" t="s">
        <v>239</v>
      </c>
    </row>
    <row r="13" spans="1:11" s="3" customFormat="1" ht="28.5" x14ac:dyDescent="0.25">
      <c r="A13" s="83">
        <v>43970</v>
      </c>
      <c r="B13" s="39" t="s">
        <v>32</v>
      </c>
      <c r="C13" s="66" t="s">
        <v>51</v>
      </c>
      <c r="D13" s="15">
        <v>500000</v>
      </c>
      <c r="E13" s="15"/>
      <c r="F13" s="84" t="e">
        <f t="shared" si="0"/>
        <v>#REF!</v>
      </c>
      <c r="G13" s="85"/>
      <c r="H13" s="58">
        <v>43970</v>
      </c>
      <c r="I13" s="59" t="s">
        <v>248</v>
      </c>
      <c r="J13" s="60">
        <v>500000</v>
      </c>
      <c r="K13" s="61" t="s">
        <v>249</v>
      </c>
    </row>
    <row r="14" spans="1:11" s="3" customFormat="1" x14ac:dyDescent="0.25">
      <c r="A14" s="69">
        <v>43970</v>
      </c>
      <c r="B14" s="70" t="s">
        <v>1</v>
      </c>
      <c r="C14" s="71" t="s">
        <v>51</v>
      </c>
      <c r="D14" s="72">
        <v>500000</v>
      </c>
      <c r="E14" s="72"/>
      <c r="F14" s="73" t="e">
        <f t="shared" si="0"/>
        <v>#REF!</v>
      </c>
      <c r="H14" s="74">
        <v>43970</v>
      </c>
      <c r="I14" s="75" t="s">
        <v>246</v>
      </c>
      <c r="J14" s="76">
        <v>500000</v>
      </c>
      <c r="K14" s="77" t="s">
        <v>247</v>
      </c>
    </row>
    <row r="15" spans="1:11" s="3" customFormat="1" ht="28.5" x14ac:dyDescent="0.25">
      <c r="A15" s="41">
        <v>43970</v>
      </c>
      <c r="B15" s="39" t="s">
        <v>101</v>
      </c>
      <c r="C15" s="66" t="s">
        <v>51</v>
      </c>
      <c r="D15" s="15">
        <v>1000000</v>
      </c>
      <c r="E15" s="15"/>
      <c r="F15" s="67" t="e">
        <f t="shared" si="0"/>
        <v>#REF!</v>
      </c>
      <c r="H15" s="58">
        <v>43970</v>
      </c>
      <c r="I15" s="59" t="s">
        <v>244</v>
      </c>
      <c r="J15" s="60">
        <v>1000000</v>
      </c>
      <c r="K15" s="61" t="s">
        <v>245</v>
      </c>
    </row>
    <row r="16" spans="1:11" ht="28.5" x14ac:dyDescent="0.25">
      <c r="A16" s="41"/>
      <c r="B16" s="39"/>
      <c r="C16" s="11"/>
      <c r="D16" s="12"/>
      <c r="E16" s="12"/>
      <c r="F16" s="14"/>
      <c r="H16" s="63">
        <v>43970</v>
      </c>
      <c r="I16" s="64" t="s">
        <v>242</v>
      </c>
      <c r="J16" s="65">
        <v>1000000</v>
      </c>
      <c r="K16" s="62" t="s">
        <v>243</v>
      </c>
    </row>
    <row r="17" spans="1:11" s="3" customFormat="1" ht="28.5" x14ac:dyDescent="0.25">
      <c r="A17" s="41">
        <v>43971</v>
      </c>
      <c r="B17" s="39" t="s">
        <v>102</v>
      </c>
      <c r="C17" s="66" t="s">
        <v>51</v>
      </c>
      <c r="D17" s="15">
        <v>5000000</v>
      </c>
      <c r="E17" s="15"/>
      <c r="F17" s="67" t="e">
        <f>+F15+D17-E17</f>
        <v>#REF!</v>
      </c>
      <c r="H17" s="58">
        <v>43971</v>
      </c>
      <c r="I17" s="59" t="s">
        <v>222</v>
      </c>
      <c r="J17" s="60">
        <v>2000000</v>
      </c>
      <c r="K17" s="61" t="s">
        <v>223</v>
      </c>
    </row>
    <row r="18" spans="1:11" s="3" customFormat="1" x14ac:dyDescent="0.25">
      <c r="A18" s="41">
        <v>43971</v>
      </c>
      <c r="B18" s="39" t="s">
        <v>103</v>
      </c>
      <c r="C18" s="66" t="s">
        <v>51</v>
      </c>
      <c r="D18" s="15">
        <v>200000</v>
      </c>
      <c r="E18" s="15"/>
      <c r="F18" s="67" t="e">
        <f t="shared" si="0"/>
        <v>#REF!</v>
      </c>
      <c r="H18" s="58">
        <v>43971</v>
      </c>
      <c r="I18" s="59" t="s">
        <v>224</v>
      </c>
      <c r="J18" s="60">
        <v>2000000</v>
      </c>
      <c r="K18" s="61" t="s">
        <v>225</v>
      </c>
    </row>
    <row r="19" spans="1:11" s="3" customFormat="1" x14ac:dyDescent="0.25">
      <c r="A19" s="41">
        <v>43971</v>
      </c>
      <c r="B19" s="39" t="s">
        <v>24</v>
      </c>
      <c r="C19" s="66" t="s">
        <v>51</v>
      </c>
      <c r="D19" s="15">
        <v>500000</v>
      </c>
      <c r="E19" s="15"/>
      <c r="F19" s="67" t="e">
        <f t="shared" si="0"/>
        <v>#REF!</v>
      </c>
      <c r="H19" s="58">
        <v>43971</v>
      </c>
      <c r="I19" s="59" t="s">
        <v>226</v>
      </c>
      <c r="J19" s="60">
        <v>500000</v>
      </c>
      <c r="K19" s="61" t="s">
        <v>227</v>
      </c>
    </row>
    <row r="20" spans="1:11" s="3" customFormat="1" x14ac:dyDescent="0.25">
      <c r="A20" s="41">
        <v>43971</v>
      </c>
      <c r="B20" s="39" t="s">
        <v>44</v>
      </c>
      <c r="C20" s="66" t="s">
        <v>51</v>
      </c>
      <c r="D20" s="15">
        <v>2000000</v>
      </c>
      <c r="E20" s="15"/>
      <c r="F20" s="67" t="e">
        <f t="shared" si="0"/>
        <v>#REF!</v>
      </c>
      <c r="H20" s="58">
        <v>43971</v>
      </c>
      <c r="I20" s="59" t="s">
        <v>228</v>
      </c>
      <c r="J20" s="60">
        <v>200000</v>
      </c>
      <c r="K20" s="61" t="s">
        <v>229</v>
      </c>
    </row>
    <row r="21" spans="1:11" s="3" customFormat="1" ht="28.5" x14ac:dyDescent="0.25">
      <c r="A21" s="41">
        <v>43971</v>
      </c>
      <c r="B21" s="39" t="s">
        <v>15</v>
      </c>
      <c r="C21" s="66" t="s">
        <v>51</v>
      </c>
      <c r="D21" s="15">
        <v>2000000</v>
      </c>
      <c r="E21" s="15"/>
      <c r="F21" s="67" t="e">
        <f t="shared" si="0"/>
        <v>#REF!</v>
      </c>
      <c r="H21" s="58">
        <v>43971</v>
      </c>
      <c r="I21" s="59" t="s">
        <v>230</v>
      </c>
      <c r="J21" s="60">
        <v>5000000</v>
      </c>
      <c r="K21" s="61" t="s">
        <v>231</v>
      </c>
    </row>
    <row r="22" spans="1:11" s="3" customFormat="1" ht="28.5" x14ac:dyDescent="0.25">
      <c r="A22" s="41">
        <v>43972</v>
      </c>
      <c r="B22" s="39" t="s">
        <v>104</v>
      </c>
      <c r="C22" s="66" t="s">
        <v>51</v>
      </c>
      <c r="D22" s="15">
        <v>1000000</v>
      </c>
      <c r="E22" s="15"/>
      <c r="F22" s="67" t="e">
        <f t="shared" si="0"/>
        <v>#REF!</v>
      </c>
      <c r="H22" s="58">
        <v>43972</v>
      </c>
      <c r="I22" s="59" t="s">
        <v>216</v>
      </c>
      <c r="J22" s="60">
        <v>1000000</v>
      </c>
      <c r="K22" s="61" t="s">
        <v>217</v>
      </c>
    </row>
    <row r="23" spans="1:11" s="3" customFormat="1" ht="28.5" x14ac:dyDescent="0.25">
      <c r="A23" s="41">
        <v>43972</v>
      </c>
      <c r="B23" s="39" t="s">
        <v>105</v>
      </c>
      <c r="C23" s="66" t="s">
        <v>51</v>
      </c>
      <c r="D23" s="15">
        <v>500000</v>
      </c>
      <c r="E23" s="15"/>
      <c r="F23" s="67" t="e">
        <f t="shared" si="0"/>
        <v>#REF!</v>
      </c>
      <c r="H23" s="58">
        <v>43972</v>
      </c>
      <c r="I23" s="59" t="s">
        <v>218</v>
      </c>
      <c r="J23" s="60">
        <v>500000</v>
      </c>
      <c r="K23" s="61" t="s">
        <v>219</v>
      </c>
    </row>
    <row r="24" spans="1:11" ht="28.5" x14ac:dyDescent="0.25">
      <c r="A24" s="29"/>
      <c r="B24" s="30"/>
      <c r="C24" s="11"/>
      <c r="D24" s="12"/>
      <c r="E24" s="12"/>
      <c r="F24" s="14"/>
      <c r="H24" s="63">
        <v>43972</v>
      </c>
      <c r="I24" s="64" t="s">
        <v>220</v>
      </c>
      <c r="J24" s="65">
        <v>1000000</v>
      </c>
      <c r="K24" s="62" t="s">
        <v>221</v>
      </c>
    </row>
    <row r="25" spans="1:11" s="3" customFormat="1" ht="28.5" x14ac:dyDescent="0.25">
      <c r="A25" s="41">
        <v>44338</v>
      </c>
      <c r="B25" s="39" t="s">
        <v>106</v>
      </c>
      <c r="C25" s="66" t="s">
        <v>51</v>
      </c>
      <c r="D25" s="15">
        <v>3000000</v>
      </c>
      <c r="E25" s="15"/>
      <c r="F25" s="67" t="e">
        <f>+F23+D25-E25</f>
        <v>#REF!</v>
      </c>
      <c r="H25" s="58">
        <v>43973</v>
      </c>
      <c r="I25" s="59" t="s">
        <v>214</v>
      </c>
      <c r="J25" s="60">
        <v>3000000</v>
      </c>
      <c r="K25" s="61" t="s">
        <v>215</v>
      </c>
    </row>
    <row r="26" spans="1:11" s="3" customFormat="1" ht="28.5" x14ac:dyDescent="0.25">
      <c r="A26" s="41">
        <v>44338</v>
      </c>
      <c r="B26" s="39" t="s">
        <v>107</v>
      </c>
      <c r="C26" s="66" t="s">
        <v>51</v>
      </c>
      <c r="D26" s="15">
        <v>1000000</v>
      </c>
      <c r="E26" s="15"/>
      <c r="F26" s="67" t="e">
        <f t="shared" si="0"/>
        <v>#REF!</v>
      </c>
      <c r="H26" s="58">
        <v>43973</v>
      </c>
      <c r="I26" s="59" t="s">
        <v>212</v>
      </c>
      <c r="J26" s="60">
        <v>1000000</v>
      </c>
      <c r="K26" s="61" t="s">
        <v>213</v>
      </c>
    </row>
    <row r="27" spans="1:11" s="3" customFormat="1" ht="28.5" x14ac:dyDescent="0.25">
      <c r="A27" s="41">
        <v>44338</v>
      </c>
      <c r="B27" s="39" t="s">
        <v>35</v>
      </c>
      <c r="C27" s="66" t="s">
        <v>51</v>
      </c>
      <c r="D27" s="15">
        <v>500000</v>
      </c>
      <c r="E27" s="15"/>
      <c r="F27" s="67" t="e">
        <f t="shared" si="0"/>
        <v>#REF!</v>
      </c>
      <c r="H27" s="58">
        <v>43973</v>
      </c>
      <c r="I27" s="59" t="s">
        <v>210</v>
      </c>
      <c r="J27" s="60">
        <v>500000</v>
      </c>
      <c r="K27" s="61" t="s">
        <v>211</v>
      </c>
    </row>
    <row r="28" spans="1:11" x14ac:dyDescent="0.25">
      <c r="A28" s="29">
        <v>43974</v>
      </c>
      <c r="B28" s="30" t="s">
        <v>108</v>
      </c>
      <c r="C28" s="11" t="s">
        <v>51</v>
      </c>
      <c r="D28" s="12">
        <v>1000000</v>
      </c>
      <c r="E28" s="12"/>
      <c r="F28" s="14" t="e">
        <f t="shared" si="0"/>
        <v>#REF!</v>
      </c>
      <c r="H28" s="58">
        <v>43974</v>
      </c>
      <c r="I28" s="59" t="s">
        <v>208</v>
      </c>
      <c r="J28" s="60">
        <v>1000000</v>
      </c>
      <c r="K28" s="61" t="s">
        <v>209</v>
      </c>
    </row>
    <row r="29" spans="1:11" x14ac:dyDescent="0.25">
      <c r="A29" s="29">
        <v>43974</v>
      </c>
      <c r="B29" s="30" t="s">
        <v>109</v>
      </c>
      <c r="C29" s="11" t="s">
        <v>51</v>
      </c>
      <c r="D29" s="12">
        <v>1000000</v>
      </c>
      <c r="E29" s="12"/>
      <c r="F29" s="14" t="e">
        <f t="shared" si="0"/>
        <v>#REF!</v>
      </c>
      <c r="H29" s="58">
        <v>43974</v>
      </c>
      <c r="I29" s="59" t="s">
        <v>206</v>
      </c>
      <c r="J29" s="60">
        <v>1000000</v>
      </c>
      <c r="K29" s="61" t="s">
        <v>207</v>
      </c>
    </row>
    <row r="30" spans="1:11" x14ac:dyDescent="0.25">
      <c r="A30" s="29">
        <v>43974</v>
      </c>
      <c r="B30" s="39" t="s">
        <v>15</v>
      </c>
      <c r="C30" s="11" t="s">
        <v>51</v>
      </c>
      <c r="D30" s="15">
        <v>200000</v>
      </c>
      <c r="E30" s="15"/>
      <c r="F30" s="14" t="e">
        <f t="shared" si="0"/>
        <v>#REF!</v>
      </c>
      <c r="H30" s="58">
        <v>43974</v>
      </c>
      <c r="I30" s="59" t="s">
        <v>204</v>
      </c>
      <c r="J30" s="60">
        <v>200000</v>
      </c>
      <c r="K30" s="61" t="s">
        <v>205</v>
      </c>
    </row>
    <row r="31" spans="1:11" x14ac:dyDescent="0.25">
      <c r="A31" s="29">
        <v>43974</v>
      </c>
      <c r="B31" s="30" t="s">
        <v>110</v>
      </c>
      <c r="C31" s="11" t="s">
        <v>51</v>
      </c>
      <c r="D31" s="12">
        <v>1000000</v>
      </c>
      <c r="E31" s="12"/>
      <c r="F31" s="14" t="e">
        <f t="shared" si="0"/>
        <v>#REF!</v>
      </c>
      <c r="H31" s="58">
        <v>43974</v>
      </c>
      <c r="I31" s="59" t="s">
        <v>202</v>
      </c>
      <c r="J31" s="60">
        <v>1000000</v>
      </c>
      <c r="K31" s="61" t="s">
        <v>203</v>
      </c>
    </row>
    <row r="32" spans="1:11" ht="28.5" x14ac:dyDescent="0.25">
      <c r="A32" s="29">
        <v>43975</v>
      </c>
      <c r="B32" s="30" t="s">
        <v>111</v>
      </c>
      <c r="C32" s="11" t="s">
        <v>51</v>
      </c>
      <c r="D32" s="12">
        <v>500000</v>
      </c>
      <c r="E32" s="12"/>
      <c r="F32" s="14" t="e">
        <f t="shared" si="0"/>
        <v>#REF!</v>
      </c>
      <c r="H32" s="58">
        <v>43975</v>
      </c>
      <c r="I32" s="59" t="s">
        <v>200</v>
      </c>
      <c r="J32" s="60">
        <v>500000</v>
      </c>
      <c r="K32" s="61" t="s">
        <v>201</v>
      </c>
    </row>
    <row r="33" spans="1:11" x14ac:dyDescent="0.25">
      <c r="A33" s="29">
        <v>43975</v>
      </c>
      <c r="B33" s="30" t="s">
        <v>27</v>
      </c>
      <c r="C33" s="11" t="s">
        <v>51</v>
      </c>
      <c r="D33" s="12">
        <v>1000000</v>
      </c>
      <c r="E33" s="12"/>
      <c r="F33" s="14" t="e">
        <f t="shared" si="0"/>
        <v>#REF!</v>
      </c>
      <c r="H33" s="58">
        <v>43975</v>
      </c>
      <c r="I33" s="59" t="s">
        <v>198</v>
      </c>
      <c r="J33" s="60">
        <v>1000000</v>
      </c>
      <c r="K33" s="61" t="s">
        <v>199</v>
      </c>
    </row>
    <row r="34" spans="1:11" ht="28.5" x14ac:dyDescent="0.25">
      <c r="A34" s="29">
        <v>43975</v>
      </c>
      <c r="B34" s="30" t="s">
        <v>26</v>
      </c>
      <c r="C34" s="11" t="s">
        <v>51</v>
      </c>
      <c r="D34" s="12">
        <v>300000</v>
      </c>
      <c r="E34" s="12"/>
      <c r="F34" s="14" t="e">
        <f t="shared" si="0"/>
        <v>#REF!</v>
      </c>
      <c r="H34" s="58">
        <v>43975</v>
      </c>
      <c r="I34" s="59" t="s">
        <v>196</v>
      </c>
      <c r="J34" s="60">
        <v>300000</v>
      </c>
      <c r="K34" s="61" t="s">
        <v>197</v>
      </c>
    </row>
    <row r="35" spans="1:11" x14ac:dyDescent="0.25">
      <c r="A35" s="29">
        <v>43976</v>
      </c>
      <c r="B35" s="30" t="s">
        <v>50</v>
      </c>
      <c r="C35" s="11" t="s">
        <v>51</v>
      </c>
      <c r="D35" s="12">
        <v>300000</v>
      </c>
      <c r="E35" s="12"/>
      <c r="F35" s="14" t="e">
        <f t="shared" si="0"/>
        <v>#REF!</v>
      </c>
      <c r="H35" s="58">
        <v>43976</v>
      </c>
      <c r="I35" s="59" t="s">
        <v>182</v>
      </c>
      <c r="J35" s="60">
        <v>300000</v>
      </c>
      <c r="K35" s="61" t="s">
        <v>183</v>
      </c>
    </row>
    <row r="36" spans="1:11" x14ac:dyDescent="0.25">
      <c r="A36" s="29">
        <v>43976</v>
      </c>
      <c r="B36" s="30" t="s">
        <v>112</v>
      </c>
      <c r="C36" s="11" t="s">
        <v>51</v>
      </c>
      <c r="D36" s="12">
        <v>300000</v>
      </c>
      <c r="E36" s="12"/>
      <c r="F36" s="14" t="e">
        <f t="shared" si="0"/>
        <v>#REF!</v>
      </c>
      <c r="H36" s="58">
        <v>43976</v>
      </c>
      <c r="I36" s="59" t="s">
        <v>180</v>
      </c>
      <c r="J36" s="60">
        <v>300000</v>
      </c>
      <c r="K36" s="61" t="s">
        <v>181</v>
      </c>
    </row>
    <row r="37" spans="1:11" ht="42.75" x14ac:dyDescent="0.25">
      <c r="A37" s="29">
        <v>43976</v>
      </c>
      <c r="B37" s="30" t="s">
        <v>113</v>
      </c>
      <c r="C37" s="11" t="s">
        <v>51</v>
      </c>
      <c r="D37" s="12">
        <v>500000</v>
      </c>
      <c r="E37" s="12"/>
      <c r="F37" s="14" t="e">
        <f t="shared" si="0"/>
        <v>#REF!</v>
      </c>
      <c r="H37" s="58">
        <v>43976</v>
      </c>
      <c r="I37" s="59" t="s">
        <v>178</v>
      </c>
      <c r="J37" s="60">
        <v>500000</v>
      </c>
      <c r="K37" s="61" t="s">
        <v>179</v>
      </c>
    </row>
    <row r="38" spans="1:11" ht="28.5" x14ac:dyDescent="0.25">
      <c r="A38" s="29">
        <v>43976</v>
      </c>
      <c r="B38" s="30" t="s">
        <v>114</v>
      </c>
      <c r="C38" s="11" t="s">
        <v>51</v>
      </c>
      <c r="D38" s="12">
        <v>500000</v>
      </c>
      <c r="E38" s="12"/>
      <c r="F38" s="14" t="e">
        <f t="shared" si="0"/>
        <v>#REF!</v>
      </c>
      <c r="H38" s="58">
        <v>43976</v>
      </c>
      <c r="I38" s="59" t="s">
        <v>176</v>
      </c>
      <c r="J38" s="60">
        <v>500000</v>
      </c>
      <c r="K38" s="61" t="s">
        <v>177</v>
      </c>
    </row>
    <row r="39" spans="1:11" x14ac:dyDescent="0.25">
      <c r="A39" s="29">
        <v>43976</v>
      </c>
      <c r="B39" s="30" t="s">
        <v>115</v>
      </c>
      <c r="C39" s="11" t="s">
        <v>51</v>
      </c>
      <c r="D39" s="12">
        <v>300000</v>
      </c>
      <c r="E39" s="12"/>
      <c r="F39" s="14" t="e">
        <f t="shared" si="0"/>
        <v>#REF!</v>
      </c>
      <c r="H39" s="58">
        <v>43976</v>
      </c>
      <c r="I39" s="59" t="s">
        <v>174</v>
      </c>
      <c r="J39" s="60">
        <v>300000</v>
      </c>
      <c r="K39" s="61" t="s">
        <v>175</v>
      </c>
    </row>
    <row r="40" spans="1:11" x14ac:dyDescent="0.25">
      <c r="A40" s="29">
        <v>43976</v>
      </c>
      <c r="B40" s="30" t="s">
        <v>16</v>
      </c>
      <c r="C40" s="11" t="s">
        <v>51</v>
      </c>
      <c r="D40" s="12">
        <v>500000</v>
      </c>
      <c r="E40" s="12"/>
      <c r="F40" s="14" t="e">
        <f t="shared" si="0"/>
        <v>#REF!</v>
      </c>
      <c r="H40" s="58">
        <v>43976</v>
      </c>
      <c r="I40" s="59" t="s">
        <v>170</v>
      </c>
      <c r="J40" s="60">
        <v>500000</v>
      </c>
      <c r="K40" s="61" t="s">
        <v>171</v>
      </c>
    </row>
    <row r="41" spans="1:11" x14ac:dyDescent="0.25">
      <c r="A41" s="86">
        <v>43976</v>
      </c>
      <c r="B41" s="87" t="s">
        <v>116</v>
      </c>
      <c r="C41" s="88" t="s">
        <v>51</v>
      </c>
      <c r="D41" s="89">
        <v>500000</v>
      </c>
      <c r="E41" s="89"/>
      <c r="F41" s="90" t="e">
        <f t="shared" si="0"/>
        <v>#REF!</v>
      </c>
      <c r="H41" s="101">
        <v>43976</v>
      </c>
      <c r="I41" s="101" t="s">
        <v>168</v>
      </c>
      <c r="J41" s="101">
        <v>800000</v>
      </c>
      <c r="K41" s="101" t="s">
        <v>169</v>
      </c>
    </row>
    <row r="42" spans="1:11" s="3" customFormat="1" x14ac:dyDescent="0.25">
      <c r="A42" s="83">
        <v>43976</v>
      </c>
      <c r="B42" s="39" t="s">
        <v>117</v>
      </c>
      <c r="C42" s="66" t="s">
        <v>51</v>
      </c>
      <c r="D42" s="15">
        <v>300000</v>
      </c>
      <c r="E42" s="15"/>
      <c r="F42" s="84" t="e">
        <f t="shared" si="0"/>
        <v>#REF!</v>
      </c>
      <c r="G42" s="85"/>
      <c r="H42" s="102"/>
      <c r="I42" s="102"/>
      <c r="J42" s="102"/>
      <c r="K42" s="102"/>
    </row>
    <row r="43" spans="1:11" x14ac:dyDescent="0.25">
      <c r="A43" s="95">
        <v>43976</v>
      </c>
      <c r="B43" s="96" t="s">
        <v>118</v>
      </c>
      <c r="C43" s="97" t="s">
        <v>51</v>
      </c>
      <c r="D43" s="98">
        <v>1000000</v>
      </c>
      <c r="E43" s="98"/>
      <c r="F43" s="99" t="e">
        <f t="shared" si="0"/>
        <v>#REF!</v>
      </c>
      <c r="H43" s="74">
        <v>43976</v>
      </c>
      <c r="I43" s="75" t="s">
        <v>166</v>
      </c>
      <c r="J43" s="76">
        <v>1000000</v>
      </c>
      <c r="K43" s="77" t="s">
        <v>167</v>
      </c>
    </row>
    <row r="44" spans="1:11" x14ac:dyDescent="0.25">
      <c r="A44" s="29">
        <v>43976</v>
      </c>
      <c r="B44" s="30" t="s">
        <v>15</v>
      </c>
      <c r="C44" s="11" t="s">
        <v>51</v>
      </c>
      <c r="D44" s="12">
        <v>1000000</v>
      </c>
      <c r="E44" s="12"/>
      <c r="F44" s="14" t="e">
        <f t="shared" si="0"/>
        <v>#REF!</v>
      </c>
      <c r="H44" s="58">
        <v>43976</v>
      </c>
      <c r="I44" s="59" t="s">
        <v>190</v>
      </c>
      <c r="J44" s="60">
        <v>1000000</v>
      </c>
      <c r="K44" s="61" t="s">
        <v>191</v>
      </c>
    </row>
    <row r="45" spans="1:11" ht="28.5" x14ac:dyDescent="0.25">
      <c r="A45" s="29">
        <v>43976</v>
      </c>
      <c r="B45" s="30" t="s">
        <v>119</v>
      </c>
      <c r="C45" s="11" t="s">
        <v>51</v>
      </c>
      <c r="D45" s="12">
        <v>500000</v>
      </c>
      <c r="E45" s="12"/>
      <c r="F45" s="14" t="e">
        <f t="shared" si="0"/>
        <v>#REF!</v>
      </c>
      <c r="H45" s="58">
        <v>43976</v>
      </c>
      <c r="I45" s="59" t="s">
        <v>192</v>
      </c>
      <c r="J45" s="60">
        <v>500000</v>
      </c>
      <c r="K45" s="61" t="s">
        <v>193</v>
      </c>
    </row>
    <row r="46" spans="1:11" ht="28.5" x14ac:dyDescent="0.25">
      <c r="A46" s="29">
        <v>43976</v>
      </c>
      <c r="B46" s="30" t="s">
        <v>37</v>
      </c>
      <c r="C46" s="11" t="s">
        <v>51</v>
      </c>
      <c r="D46" s="12">
        <v>500000</v>
      </c>
      <c r="E46" s="12"/>
      <c r="F46" s="14" t="e">
        <f t="shared" si="0"/>
        <v>#REF!</v>
      </c>
      <c r="H46" s="58">
        <v>43976</v>
      </c>
      <c r="I46" s="59" t="s">
        <v>188</v>
      </c>
      <c r="J46" s="60">
        <v>500000</v>
      </c>
      <c r="K46" s="61" t="s">
        <v>189</v>
      </c>
    </row>
    <row r="47" spans="1:11" ht="28.5" x14ac:dyDescent="0.25">
      <c r="A47" s="29">
        <v>43976</v>
      </c>
      <c r="B47" s="30" t="s">
        <v>120</v>
      </c>
      <c r="C47" s="11" t="s">
        <v>51</v>
      </c>
      <c r="D47" s="12">
        <v>500000</v>
      </c>
      <c r="E47" s="12"/>
      <c r="F47" s="14" t="e">
        <f t="shared" si="0"/>
        <v>#REF!</v>
      </c>
      <c r="H47" s="58">
        <v>43976</v>
      </c>
      <c r="I47" s="59" t="s">
        <v>186</v>
      </c>
      <c r="J47" s="60">
        <v>500000</v>
      </c>
      <c r="K47" s="61" t="s">
        <v>187</v>
      </c>
    </row>
    <row r="48" spans="1:11" x14ac:dyDescent="0.25">
      <c r="A48" s="29">
        <v>43976</v>
      </c>
      <c r="B48" s="30" t="s">
        <v>121</v>
      </c>
      <c r="C48" s="11" t="s">
        <v>51</v>
      </c>
      <c r="D48" s="12">
        <v>500000</v>
      </c>
      <c r="E48" s="12"/>
      <c r="F48" s="14" t="e">
        <f t="shared" si="0"/>
        <v>#REF!</v>
      </c>
      <c r="H48" s="58">
        <v>43976</v>
      </c>
      <c r="I48" s="59" t="s">
        <v>172</v>
      </c>
      <c r="J48" s="60">
        <v>500000</v>
      </c>
      <c r="K48" s="61" t="s">
        <v>173</v>
      </c>
    </row>
    <row r="49" spans="1:11" x14ac:dyDescent="0.25">
      <c r="A49" s="29"/>
      <c r="B49" s="30"/>
      <c r="C49" s="11"/>
      <c r="D49" s="12"/>
      <c r="E49" s="12"/>
      <c r="F49" s="14"/>
      <c r="H49" s="63">
        <v>43976</v>
      </c>
      <c r="I49" s="64" t="s">
        <v>184</v>
      </c>
      <c r="J49" s="65">
        <v>100000</v>
      </c>
      <c r="K49" s="62" t="s">
        <v>185</v>
      </c>
    </row>
    <row r="50" spans="1:11" x14ac:dyDescent="0.25">
      <c r="A50" s="29"/>
      <c r="B50" s="30"/>
      <c r="C50" s="11"/>
      <c r="D50" s="12"/>
      <c r="E50" s="12"/>
      <c r="F50" s="14"/>
      <c r="H50" s="63">
        <v>43976</v>
      </c>
      <c r="I50" s="64" t="s">
        <v>194</v>
      </c>
      <c r="J50" s="65">
        <v>1000000</v>
      </c>
      <c r="K50" s="62" t="s">
        <v>195</v>
      </c>
    </row>
    <row r="51" spans="1:11" x14ac:dyDescent="0.25">
      <c r="A51" s="29">
        <v>44342</v>
      </c>
      <c r="B51" s="30" t="s">
        <v>15</v>
      </c>
      <c r="C51" s="11" t="s">
        <v>51</v>
      </c>
      <c r="D51" s="12">
        <v>1000000</v>
      </c>
      <c r="E51" s="12"/>
      <c r="F51" s="14" t="e">
        <f>+F48+D51-E51</f>
        <v>#REF!</v>
      </c>
      <c r="H51" s="58">
        <v>43977</v>
      </c>
      <c r="I51" s="59" t="s">
        <v>164</v>
      </c>
      <c r="J51" s="60">
        <v>1000000</v>
      </c>
      <c r="K51" s="61" t="s">
        <v>165</v>
      </c>
    </row>
    <row r="52" spans="1:11" ht="28.5" x14ac:dyDescent="0.25">
      <c r="A52" s="29">
        <v>44342</v>
      </c>
      <c r="B52" s="30" t="s">
        <v>122</v>
      </c>
      <c r="C52" s="11" t="s">
        <v>51</v>
      </c>
      <c r="D52" s="12">
        <v>200000</v>
      </c>
      <c r="E52" s="12"/>
      <c r="F52" s="14" t="e">
        <f t="shared" si="0"/>
        <v>#REF!</v>
      </c>
      <c r="H52" s="58">
        <v>43977</v>
      </c>
      <c r="I52" s="59" t="s">
        <v>162</v>
      </c>
      <c r="J52" s="60">
        <v>200000</v>
      </c>
      <c r="K52" s="61" t="s">
        <v>163</v>
      </c>
    </row>
    <row r="53" spans="1:11" x14ac:dyDescent="0.25">
      <c r="A53" s="29">
        <v>44342</v>
      </c>
      <c r="B53" s="30" t="s">
        <v>123</v>
      </c>
      <c r="C53" s="11" t="s">
        <v>51</v>
      </c>
      <c r="D53" s="12">
        <v>1000000</v>
      </c>
      <c r="E53" s="12"/>
      <c r="F53" s="14" t="e">
        <f t="shared" si="0"/>
        <v>#REF!</v>
      </c>
      <c r="H53" s="58">
        <v>43977</v>
      </c>
      <c r="I53" s="59" t="s">
        <v>160</v>
      </c>
      <c r="J53" s="60">
        <v>1000000</v>
      </c>
      <c r="K53" s="61" t="s">
        <v>161</v>
      </c>
    </row>
    <row r="54" spans="1:11" x14ac:dyDescent="0.25">
      <c r="A54" s="29">
        <v>44342</v>
      </c>
      <c r="B54" s="30" t="s">
        <v>124</v>
      </c>
      <c r="C54" s="11" t="s">
        <v>51</v>
      </c>
      <c r="D54" s="15">
        <v>300000</v>
      </c>
      <c r="E54" s="15"/>
      <c r="F54" s="14" t="e">
        <f t="shared" si="0"/>
        <v>#REF!</v>
      </c>
      <c r="H54" s="58">
        <v>43977</v>
      </c>
      <c r="I54" s="59" t="s">
        <v>158</v>
      </c>
      <c r="J54" s="60">
        <v>300000</v>
      </c>
      <c r="K54" s="61" t="s">
        <v>159</v>
      </c>
    </row>
    <row r="55" spans="1:11" x14ac:dyDescent="0.25">
      <c r="A55" s="29">
        <v>44342</v>
      </c>
      <c r="B55" s="30" t="s">
        <v>125</v>
      </c>
      <c r="C55" s="11" t="s">
        <v>51</v>
      </c>
      <c r="D55" s="12">
        <v>300000</v>
      </c>
      <c r="E55" s="12"/>
      <c r="F55" s="14" t="e">
        <f t="shared" si="0"/>
        <v>#REF!</v>
      </c>
      <c r="H55" s="58">
        <v>43977</v>
      </c>
      <c r="I55" s="59" t="s">
        <v>156</v>
      </c>
      <c r="J55" s="60">
        <v>300000</v>
      </c>
      <c r="K55" s="61" t="s">
        <v>157</v>
      </c>
    </row>
    <row r="56" spans="1:11" x14ac:dyDescent="0.25">
      <c r="A56" s="29">
        <v>43978</v>
      </c>
      <c r="B56" s="30" t="s">
        <v>15</v>
      </c>
      <c r="C56" s="11" t="s">
        <v>51</v>
      </c>
      <c r="D56" s="12">
        <v>4375000</v>
      </c>
      <c r="E56" s="12"/>
      <c r="F56" s="14" t="e">
        <f t="shared" si="0"/>
        <v>#REF!</v>
      </c>
      <c r="H56" s="58">
        <v>43978</v>
      </c>
      <c r="I56" s="59" t="s">
        <v>152</v>
      </c>
      <c r="J56" s="60">
        <v>4375000</v>
      </c>
      <c r="K56" s="61" t="s">
        <v>153</v>
      </c>
    </row>
    <row r="57" spans="1:11" ht="28.5" x14ac:dyDescent="0.25">
      <c r="A57" s="29"/>
      <c r="B57" s="30"/>
      <c r="C57" s="11"/>
      <c r="D57" s="12"/>
      <c r="E57" s="12"/>
      <c r="F57" s="14"/>
      <c r="H57" s="63">
        <v>43978</v>
      </c>
      <c r="I57" s="64" t="s">
        <v>154</v>
      </c>
      <c r="J57" s="65">
        <v>2000000</v>
      </c>
      <c r="K57" s="62" t="s">
        <v>155</v>
      </c>
    </row>
    <row r="58" spans="1:11" x14ac:dyDescent="0.25">
      <c r="A58" s="29">
        <v>43979</v>
      </c>
      <c r="B58" s="30" t="s">
        <v>126</v>
      </c>
      <c r="C58" s="11" t="s">
        <v>51</v>
      </c>
      <c r="D58" s="12">
        <v>3000000</v>
      </c>
      <c r="E58" s="12"/>
      <c r="F58" s="14" t="e">
        <f>+F56+D58-E58</f>
        <v>#REF!</v>
      </c>
      <c r="H58" s="58">
        <v>43979</v>
      </c>
      <c r="I58" s="59" t="s">
        <v>150</v>
      </c>
      <c r="J58" s="60">
        <v>3000000</v>
      </c>
      <c r="K58" s="61" t="s">
        <v>151</v>
      </c>
    </row>
    <row r="59" spans="1:11" s="1" customFormat="1" ht="18" hidden="1" customHeight="1" x14ac:dyDescent="0.25">
      <c r="A59" s="29">
        <v>43979</v>
      </c>
      <c r="B59" s="30" t="s">
        <v>60</v>
      </c>
      <c r="C59" s="57" t="s">
        <v>51</v>
      </c>
      <c r="D59" s="12"/>
      <c r="E59" s="12">
        <v>40000000</v>
      </c>
      <c r="F59" s="14" t="e">
        <f t="shared" si="0"/>
        <v>#REF!</v>
      </c>
    </row>
    <row r="60" spans="1:11" ht="42.75" x14ac:dyDescent="0.25">
      <c r="A60" s="29">
        <v>43979</v>
      </c>
      <c r="B60" s="30" t="s">
        <v>127</v>
      </c>
      <c r="C60" s="11" t="s">
        <v>51</v>
      </c>
      <c r="D60" s="12">
        <v>500000</v>
      </c>
      <c r="E60" s="12"/>
      <c r="F60" s="14" t="e">
        <f t="shared" si="0"/>
        <v>#REF!</v>
      </c>
      <c r="H60" s="58">
        <v>43979</v>
      </c>
      <c r="I60" s="59" t="s">
        <v>148</v>
      </c>
      <c r="J60" s="60">
        <v>500000</v>
      </c>
      <c r="K60" s="61" t="s">
        <v>149</v>
      </c>
    </row>
    <row r="61" spans="1:11" x14ac:dyDescent="0.25">
      <c r="A61" s="29">
        <v>43979</v>
      </c>
      <c r="B61" s="30" t="s">
        <v>15</v>
      </c>
      <c r="C61" s="11" t="s">
        <v>51</v>
      </c>
      <c r="D61" s="12">
        <v>500000</v>
      </c>
      <c r="E61" s="12"/>
      <c r="F61" s="14" t="e">
        <f t="shared" si="0"/>
        <v>#REF!</v>
      </c>
      <c r="H61" s="58">
        <v>43979</v>
      </c>
      <c r="I61" s="59" t="s">
        <v>146</v>
      </c>
      <c r="J61" s="60">
        <v>500000</v>
      </c>
      <c r="K61" s="61" t="s">
        <v>147</v>
      </c>
    </row>
    <row r="62" spans="1:11" ht="28.5" x14ac:dyDescent="0.25">
      <c r="A62" s="29">
        <v>43979</v>
      </c>
      <c r="B62" s="30" t="s">
        <v>128</v>
      </c>
      <c r="C62" s="11" t="s">
        <v>51</v>
      </c>
      <c r="D62" s="12">
        <v>300000</v>
      </c>
      <c r="E62" s="12"/>
      <c r="F62" s="14" t="e">
        <f t="shared" si="0"/>
        <v>#REF!</v>
      </c>
      <c r="H62" s="58">
        <v>43979</v>
      </c>
      <c r="I62" s="59" t="s">
        <v>144</v>
      </c>
      <c r="J62" s="60">
        <v>300000</v>
      </c>
      <c r="K62" s="61" t="s">
        <v>145</v>
      </c>
    </row>
    <row r="63" spans="1:11" s="6" customFormat="1" ht="28.5" x14ac:dyDescent="0.25">
      <c r="A63" s="29">
        <v>43979</v>
      </c>
      <c r="B63" s="30" t="s">
        <v>129</v>
      </c>
      <c r="C63" s="11" t="s">
        <v>51</v>
      </c>
      <c r="D63" s="12">
        <v>500000</v>
      </c>
      <c r="E63" s="12"/>
      <c r="F63" s="14" t="e">
        <f t="shared" si="0"/>
        <v>#REF!</v>
      </c>
      <c r="H63" s="58">
        <v>43979</v>
      </c>
      <c r="I63" s="59" t="s">
        <v>142</v>
      </c>
      <c r="J63" s="60">
        <v>500000</v>
      </c>
      <c r="K63" s="61" t="s">
        <v>143</v>
      </c>
    </row>
    <row r="64" spans="1:11" ht="28.5" x14ac:dyDescent="0.25">
      <c r="A64" s="29">
        <v>43979</v>
      </c>
      <c r="B64" s="30" t="s">
        <v>130</v>
      </c>
      <c r="C64" s="11" t="s">
        <v>51</v>
      </c>
      <c r="D64" s="12">
        <v>500000</v>
      </c>
      <c r="E64" s="12"/>
      <c r="F64" s="14" t="e">
        <f t="shared" si="0"/>
        <v>#REF!</v>
      </c>
      <c r="H64" s="58">
        <v>43979</v>
      </c>
      <c r="I64" s="59" t="s">
        <v>140</v>
      </c>
      <c r="J64" s="60">
        <v>500000</v>
      </c>
      <c r="K64" s="61" t="s">
        <v>141</v>
      </c>
    </row>
    <row r="65" spans="1:11" ht="28.5" x14ac:dyDescent="0.25">
      <c r="A65" s="29">
        <v>43980</v>
      </c>
      <c r="B65" s="30" t="s">
        <v>131</v>
      </c>
      <c r="C65" s="11" t="s">
        <v>51</v>
      </c>
      <c r="D65" s="12">
        <v>300000</v>
      </c>
      <c r="E65" s="12"/>
      <c r="F65" s="14" t="e">
        <f t="shared" si="0"/>
        <v>#REF!</v>
      </c>
      <c r="H65" s="58">
        <v>43980</v>
      </c>
      <c r="I65" s="59" t="s">
        <v>138</v>
      </c>
      <c r="J65" s="60">
        <v>300000</v>
      </c>
      <c r="K65" s="61" t="s">
        <v>139</v>
      </c>
    </row>
    <row r="66" spans="1:11" ht="28.5" x14ac:dyDescent="0.25">
      <c r="A66" s="29">
        <v>43980</v>
      </c>
      <c r="B66" s="30" t="s">
        <v>132</v>
      </c>
      <c r="C66" s="11" t="s">
        <v>51</v>
      </c>
      <c r="D66" s="12">
        <v>200000</v>
      </c>
      <c r="E66" s="12"/>
      <c r="F66" s="14" t="e">
        <f t="shared" si="0"/>
        <v>#REF!</v>
      </c>
      <c r="H66" s="58">
        <v>43980</v>
      </c>
      <c r="I66" s="59" t="s">
        <v>136</v>
      </c>
      <c r="J66" s="60">
        <v>200000</v>
      </c>
      <c r="K66" s="61" t="s">
        <v>137</v>
      </c>
    </row>
    <row r="67" spans="1:11" ht="28.5" x14ac:dyDescent="0.25">
      <c r="A67" s="86">
        <v>43980</v>
      </c>
      <c r="B67" s="87" t="s">
        <v>133</v>
      </c>
      <c r="C67" s="88" t="s">
        <v>51</v>
      </c>
      <c r="D67" s="89">
        <v>300000</v>
      </c>
      <c r="E67" s="89"/>
      <c r="F67" s="90" t="e">
        <f t="shared" si="0"/>
        <v>#REF!</v>
      </c>
      <c r="H67" s="91">
        <v>43980</v>
      </c>
      <c r="I67" s="92" t="s">
        <v>134</v>
      </c>
      <c r="J67" s="93">
        <v>300000</v>
      </c>
      <c r="K67" s="94" t="s">
        <v>135</v>
      </c>
    </row>
    <row r="68" spans="1:11" s="85" customFormat="1" ht="57" x14ac:dyDescent="0.25">
      <c r="A68" s="83">
        <v>43983</v>
      </c>
      <c r="B68" s="39" t="s">
        <v>53</v>
      </c>
      <c r="C68" s="66" t="s">
        <v>51</v>
      </c>
      <c r="D68" s="15">
        <v>200000</v>
      </c>
      <c r="E68" s="15"/>
      <c r="F68" s="84" t="e">
        <f t="shared" si="0"/>
        <v>#REF!</v>
      </c>
      <c r="H68" s="109">
        <v>43983</v>
      </c>
      <c r="I68" s="110" t="s">
        <v>260</v>
      </c>
      <c r="J68" s="111">
        <v>1900000</v>
      </c>
      <c r="K68" s="62" t="s">
        <v>261</v>
      </c>
    </row>
    <row r="69" spans="1:11" s="85" customFormat="1" x14ac:dyDescent="0.25">
      <c r="A69" s="100">
        <v>43983</v>
      </c>
      <c r="B69" s="30" t="s">
        <v>54</v>
      </c>
      <c r="C69" s="11" t="s">
        <v>51</v>
      </c>
      <c r="D69" s="12">
        <v>200000</v>
      </c>
      <c r="E69" s="12"/>
      <c r="F69" s="54" t="e">
        <f t="shared" si="0"/>
        <v>#REF!</v>
      </c>
      <c r="G69" s="78"/>
      <c r="H69" s="100"/>
      <c r="J69" s="12"/>
      <c r="K69" s="30"/>
    </row>
    <row r="70" spans="1:11" s="78" customFormat="1" x14ac:dyDescent="0.25">
      <c r="A70" s="100">
        <v>43983</v>
      </c>
      <c r="B70" s="30" t="s">
        <v>36</v>
      </c>
      <c r="C70" s="11" t="s">
        <v>51</v>
      </c>
      <c r="D70" s="12">
        <v>500000</v>
      </c>
      <c r="E70" s="12"/>
      <c r="F70" s="54" t="e">
        <f t="shared" si="0"/>
        <v>#REF!</v>
      </c>
      <c r="H70" s="100"/>
      <c r="J70" s="12"/>
      <c r="K70" s="30"/>
    </row>
    <row r="71" spans="1:11" s="78" customFormat="1" x14ac:dyDescent="0.25">
      <c r="A71" s="100">
        <v>43983</v>
      </c>
      <c r="B71" s="30" t="s">
        <v>55</v>
      </c>
      <c r="C71" s="11" t="s">
        <v>51</v>
      </c>
      <c r="D71" s="12">
        <v>500000</v>
      </c>
      <c r="E71" s="12"/>
      <c r="F71" s="54" t="e">
        <f t="shared" si="0"/>
        <v>#REF!</v>
      </c>
      <c r="H71" s="100"/>
      <c r="J71" s="12"/>
      <c r="K71" s="30"/>
    </row>
    <row r="72" spans="1:11" s="78" customFormat="1" x14ac:dyDescent="0.25">
      <c r="A72" s="100">
        <v>43983</v>
      </c>
      <c r="B72" s="30" t="s">
        <v>23</v>
      </c>
      <c r="C72" s="11" t="s">
        <v>51</v>
      </c>
      <c r="D72" s="12">
        <v>500000</v>
      </c>
      <c r="E72" s="12"/>
      <c r="F72" s="54" t="e">
        <f t="shared" si="0"/>
        <v>#REF!</v>
      </c>
      <c r="H72" s="100"/>
      <c r="J72" s="12"/>
      <c r="K72" s="30"/>
    </row>
    <row r="73" spans="1:11" s="3" customFormat="1" x14ac:dyDescent="0.25">
      <c r="A73" s="95">
        <v>43998</v>
      </c>
      <c r="B73" s="103" t="s">
        <v>60</v>
      </c>
      <c r="C73" s="104" t="s">
        <v>51</v>
      </c>
      <c r="D73" s="105"/>
      <c r="E73" s="105">
        <f>1850500-5500</f>
        <v>1845000</v>
      </c>
      <c r="F73" s="106" t="e">
        <f t="shared" si="0"/>
        <v>#REF!</v>
      </c>
      <c r="G73" s="2"/>
    </row>
    <row r="74" spans="1:11" ht="15.75" thickBot="1" x14ac:dyDescent="0.3">
      <c r="A74" s="16" t="s">
        <v>2</v>
      </c>
      <c r="B74" s="107"/>
      <c r="C74" s="107"/>
      <c r="D74" s="56">
        <f>SUM(D5:D73)</f>
        <v>52875000</v>
      </c>
      <c r="E74" s="56">
        <f>SUM(E5:E73)</f>
        <v>41845000</v>
      </c>
      <c r="F74" s="56" t="e">
        <f>+D74+#REF!-E74</f>
        <v>#REF!</v>
      </c>
      <c r="G74" s="78"/>
      <c r="H74" s="78"/>
      <c r="I74" s="78"/>
      <c r="J74" s="108">
        <f>SUM(J5:J73)</f>
        <v>57975000</v>
      </c>
    </row>
    <row r="75" spans="1:11" ht="15.75" thickTop="1" x14ac:dyDescent="0.25">
      <c r="G75" s="5"/>
    </row>
    <row r="76" spans="1:11" ht="54" customHeight="1" x14ac:dyDescent="0.25">
      <c r="C76" s="117" t="s">
        <v>266</v>
      </c>
      <c r="D76" s="113">
        <f>J74-D74</f>
        <v>5100000</v>
      </c>
      <c r="E76" s="78"/>
    </row>
    <row r="77" spans="1:11" ht="24.75" customHeight="1" x14ac:dyDescent="0.25">
      <c r="C77" s="112" t="s">
        <v>267</v>
      </c>
      <c r="D77" s="113">
        <v>5585000</v>
      </c>
      <c r="E77" s="113">
        <v>5585000</v>
      </c>
    </row>
    <row r="78" spans="1:11" ht="24.75" customHeight="1" x14ac:dyDescent="0.25">
      <c r="C78" s="112" t="s">
        <v>263</v>
      </c>
      <c r="D78" s="113">
        <f>J74+D77</f>
        <v>63560000</v>
      </c>
      <c r="E78" s="113"/>
    </row>
    <row r="79" spans="1:11" ht="24.75" customHeight="1" x14ac:dyDescent="0.25">
      <c r="C79" s="112" t="s">
        <v>268</v>
      </c>
      <c r="D79" s="113"/>
      <c r="E79" s="113">
        <f>E74+E77</f>
        <v>47430000</v>
      </c>
    </row>
    <row r="80" spans="1:11" ht="24.75" customHeight="1" x14ac:dyDescent="0.25">
      <c r="C80" s="112" t="s">
        <v>262</v>
      </c>
      <c r="D80" s="118">
        <f>D78-E78</f>
        <v>63560000</v>
      </c>
      <c r="E80" s="119"/>
    </row>
    <row r="82" spans="5:5" x14ac:dyDescent="0.25">
      <c r="E82" s="5"/>
    </row>
  </sheetData>
  <mergeCells count="8">
    <mergeCell ref="D80:E80"/>
    <mergeCell ref="H3:K3"/>
    <mergeCell ref="A1:K1"/>
    <mergeCell ref="H41:H42"/>
    <mergeCell ref="I41:I42"/>
    <mergeCell ref="J41:J42"/>
    <mergeCell ref="K41:K4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DELL</cp:lastModifiedBy>
  <dcterms:created xsi:type="dcterms:W3CDTF">2017-08-01T16:23:49Z</dcterms:created>
  <dcterms:modified xsi:type="dcterms:W3CDTF">2022-11-02T02:51:46Z</dcterms:modified>
</cp:coreProperties>
</file>