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5" windowWidth="13395" windowHeight="4950" activeTab="3"/>
  </bookViews>
  <sheets>
    <sheet name="Tồn kho tháng 5" sheetId="6" r:id="rId1"/>
    <sheet name="Nhật kí Xuất - Nhập kho" sheetId="3" r:id="rId2"/>
    <sheet name="Phân loại" sheetId="7" r:id="rId3"/>
    <sheet name="Tổng hợp Xuất - Nhập - Tồn" sheetId="4" r:id="rId4"/>
  </sheets>
  <externalReferences>
    <externalReference r:id="rId5"/>
  </externalReferences>
  <definedNames>
    <definedName name="_xlnm._FilterDatabase" localSheetId="1" hidden="1">'Nhật kí Xuất - Nhập kho'!$B$5:$I$189</definedName>
  </definedNames>
  <calcPr calcId="144525"/>
</workbook>
</file>

<file path=xl/calcChain.xml><?xml version="1.0" encoding="utf-8"?>
<calcChain xmlns="http://schemas.openxmlformats.org/spreadsheetml/2006/main">
  <c r="H21" i="4" l="1"/>
  <c r="H20" i="4"/>
  <c r="G21" i="4"/>
  <c r="G20" i="4"/>
  <c r="F21" i="4"/>
  <c r="F20" i="4"/>
  <c r="E16" i="3"/>
  <c r="E15" i="3"/>
  <c r="D16" i="3"/>
  <c r="D15" i="3"/>
  <c r="E70" i="3"/>
  <c r="D70" i="3"/>
  <c r="E78" i="3"/>
  <c r="D78" i="3"/>
  <c r="E91" i="3"/>
  <c r="D91" i="3"/>
  <c r="E99" i="3"/>
  <c r="D99" i="3"/>
  <c r="I21" i="4" l="1"/>
  <c r="I20" i="4"/>
  <c r="E95" i="3"/>
  <c r="D95" i="3"/>
  <c r="E112" i="3"/>
  <c r="D112" i="3"/>
  <c r="E189" i="3"/>
  <c r="D189" i="3"/>
  <c r="E188" i="3"/>
  <c r="D188" i="3"/>
  <c r="D186" i="3"/>
  <c r="E186" i="3"/>
  <c r="D187" i="3"/>
  <c r="E187" i="3"/>
  <c r="E184" i="3"/>
  <c r="D184" i="3"/>
  <c r="E181" i="3"/>
  <c r="D181" i="3"/>
  <c r="D182" i="3"/>
  <c r="E182" i="3"/>
  <c r="D183" i="3"/>
  <c r="E183" i="3"/>
  <c r="E179" i="3"/>
  <c r="D179" i="3"/>
  <c r="E176" i="3"/>
  <c r="D176" i="3"/>
  <c r="E174" i="3"/>
  <c r="D174" i="3"/>
  <c r="D175" i="3"/>
  <c r="E175" i="3"/>
  <c r="D177" i="3"/>
  <c r="E177" i="3"/>
  <c r="D178" i="3"/>
  <c r="E178" i="3"/>
  <c r="D171" i="3"/>
  <c r="E171" i="3"/>
  <c r="D172" i="3"/>
  <c r="E172" i="3"/>
  <c r="D173" i="3"/>
  <c r="E173" i="3"/>
  <c r="E169" i="3"/>
  <c r="D169" i="3"/>
  <c r="D166" i="3"/>
  <c r="E166" i="3"/>
  <c r="D167" i="3"/>
  <c r="E167" i="3"/>
  <c r="D168" i="3"/>
  <c r="E168" i="3"/>
  <c r="E164" i="3"/>
  <c r="D164" i="3"/>
  <c r="D161" i="3"/>
  <c r="E161" i="3"/>
  <c r="D162" i="3"/>
  <c r="E162" i="3"/>
  <c r="D163" i="3"/>
  <c r="E163" i="3"/>
  <c r="E159" i="3"/>
  <c r="D159" i="3"/>
  <c r="D156" i="3"/>
  <c r="E156" i="3"/>
  <c r="D157" i="3"/>
  <c r="E157" i="3"/>
  <c r="D158" i="3"/>
  <c r="E158" i="3"/>
  <c r="E153" i="3"/>
  <c r="D153" i="3"/>
  <c r="D151" i="3"/>
  <c r="E151" i="3"/>
  <c r="D152" i="3"/>
  <c r="E152" i="3"/>
  <c r="D154" i="3"/>
  <c r="E154" i="3"/>
  <c r="F19" i="4"/>
  <c r="F18" i="4"/>
  <c r="E148" i="3"/>
  <c r="D148" i="3"/>
  <c r="E143" i="3"/>
  <c r="D143" i="3"/>
  <c r="D144" i="3"/>
  <c r="E144" i="3"/>
  <c r="D145" i="3"/>
  <c r="E145" i="3"/>
  <c r="D146" i="3"/>
  <c r="E146" i="3"/>
  <c r="D147" i="3"/>
  <c r="E147" i="3"/>
  <c r="E141" i="3"/>
  <c r="D141" i="3"/>
  <c r="D136" i="3"/>
  <c r="E136" i="3"/>
  <c r="D137" i="3"/>
  <c r="E137" i="3"/>
  <c r="D138" i="3"/>
  <c r="E138" i="3"/>
  <c r="D139" i="3"/>
  <c r="E139" i="3"/>
  <c r="D140" i="3"/>
  <c r="E140" i="3"/>
  <c r="E134" i="3"/>
  <c r="D134" i="3"/>
  <c r="D129" i="3"/>
  <c r="E129" i="3"/>
  <c r="D130" i="3"/>
  <c r="E130" i="3"/>
  <c r="D131" i="3"/>
  <c r="E131" i="3"/>
  <c r="D132" i="3"/>
  <c r="E132" i="3"/>
  <c r="D133" i="3"/>
  <c r="E133" i="3"/>
  <c r="E126" i="3"/>
  <c r="D126" i="3"/>
  <c r="E121" i="3"/>
  <c r="D121" i="3"/>
  <c r="D122" i="3"/>
  <c r="E122" i="3"/>
  <c r="D123" i="3"/>
  <c r="E123" i="3"/>
  <c r="D124" i="3"/>
  <c r="E124" i="3"/>
  <c r="D125" i="3"/>
  <c r="E125" i="3"/>
  <c r="E115" i="3"/>
  <c r="D115" i="3"/>
  <c r="D114" i="3"/>
  <c r="E114" i="3"/>
  <c r="D116" i="3"/>
  <c r="E116" i="3"/>
  <c r="D117" i="3"/>
  <c r="E117" i="3"/>
  <c r="D118" i="3"/>
  <c r="E118" i="3"/>
  <c r="D119" i="3"/>
  <c r="E119" i="3"/>
  <c r="E106" i="3"/>
  <c r="D106" i="3"/>
  <c r="E107" i="3"/>
  <c r="D107" i="3"/>
  <c r="E111" i="3"/>
  <c r="D111" i="3"/>
  <c r="D108" i="3"/>
  <c r="E108" i="3"/>
  <c r="D109" i="3"/>
  <c r="E109" i="3"/>
  <c r="D110" i="3"/>
  <c r="E110" i="3"/>
  <c r="E104" i="3"/>
  <c r="D104" i="3"/>
  <c r="D98" i="3" l="1"/>
  <c r="E98" i="3"/>
  <c r="D100" i="3"/>
  <c r="E100" i="3"/>
  <c r="D101" i="3"/>
  <c r="E101" i="3"/>
  <c r="D102" i="3"/>
  <c r="E102" i="3"/>
  <c r="D103" i="3"/>
  <c r="E103" i="3"/>
  <c r="E96" i="3"/>
  <c r="D96" i="3"/>
  <c r="D89" i="3"/>
  <c r="E89" i="3"/>
  <c r="D90" i="3"/>
  <c r="E90" i="3"/>
  <c r="D92" i="3"/>
  <c r="E92" i="3"/>
  <c r="D93" i="3"/>
  <c r="E93" i="3"/>
  <c r="D94" i="3"/>
  <c r="E94" i="3"/>
  <c r="E85" i="3"/>
  <c r="D85" i="3"/>
  <c r="D83" i="3"/>
  <c r="E83" i="3"/>
  <c r="D84" i="3"/>
  <c r="E84" i="3"/>
  <c r="E79" i="3"/>
  <c r="D79" i="3"/>
  <c r="E71" i="3"/>
  <c r="D71" i="3"/>
  <c r="D72" i="3"/>
  <c r="E72" i="3"/>
  <c r="D73" i="3"/>
  <c r="E73" i="3"/>
  <c r="D74" i="3"/>
  <c r="E74" i="3"/>
  <c r="D75" i="3"/>
  <c r="E75" i="3"/>
  <c r="D76" i="3"/>
  <c r="E76" i="3"/>
  <c r="D77" i="3"/>
  <c r="E77" i="3"/>
  <c r="D66" i="3"/>
  <c r="E66" i="3"/>
  <c r="D67" i="3"/>
  <c r="E67" i="3"/>
  <c r="D68" i="3"/>
  <c r="E68" i="3"/>
  <c r="D69" i="3"/>
  <c r="E69" i="3"/>
  <c r="E62" i="3"/>
  <c r="D62" i="3"/>
  <c r="D63" i="3"/>
  <c r="E63" i="3"/>
  <c r="D59" i="3"/>
  <c r="E59" i="3"/>
  <c r="D60" i="3"/>
  <c r="E60" i="3"/>
  <c r="D61" i="3"/>
  <c r="E61" i="3"/>
  <c r="E55" i="3"/>
  <c r="D55" i="3"/>
  <c r="D54" i="3"/>
  <c r="E54" i="3"/>
  <c r="D52" i="3"/>
  <c r="E52" i="3"/>
  <c r="D53" i="3"/>
  <c r="E53" i="3"/>
  <c r="E48" i="3"/>
  <c r="D48" i="3"/>
  <c r="D46" i="3"/>
  <c r="E46" i="3"/>
  <c r="D47" i="3"/>
  <c r="E47" i="3"/>
  <c r="E39" i="3"/>
  <c r="D39" i="3"/>
  <c r="D37" i="3"/>
  <c r="E37" i="3"/>
  <c r="D38" i="3"/>
  <c r="E38" i="3"/>
  <c r="E32" i="3"/>
  <c r="D32" i="3"/>
  <c r="D30" i="3"/>
  <c r="E30" i="3"/>
  <c r="D31" i="3"/>
  <c r="E31" i="3"/>
  <c r="E9" i="3" l="1"/>
  <c r="D9" i="3"/>
  <c r="E8" i="3"/>
  <c r="D8" i="3"/>
  <c r="E14" i="3"/>
  <c r="D14" i="3"/>
  <c r="E7" i="3"/>
  <c r="D7" i="3"/>
  <c r="F17" i="4" l="1"/>
  <c r="D6" i="3"/>
  <c r="E6" i="3"/>
  <c r="D10" i="3"/>
  <c r="D155" i="3"/>
  <c r="D42" i="3"/>
  <c r="E10" i="3"/>
  <c r="E11" i="3"/>
  <c r="E12" i="3"/>
  <c r="E13" i="3"/>
  <c r="E36" i="3"/>
  <c r="E40" i="3"/>
  <c r="E41" i="3"/>
  <c r="E21" i="3"/>
  <c r="E22" i="3"/>
  <c r="E23" i="3"/>
  <c r="E25" i="3"/>
  <c r="E26" i="3"/>
  <c r="E27" i="3"/>
  <c r="E34" i="3"/>
  <c r="E57" i="3"/>
  <c r="E50" i="3"/>
  <c r="E97" i="3"/>
  <c r="E17" i="3"/>
  <c r="E24" i="3"/>
  <c r="E35" i="3"/>
  <c r="E51" i="3"/>
  <c r="E18" i="3"/>
  <c r="E19" i="3"/>
  <c r="E20" i="3"/>
  <c r="E42" i="3"/>
  <c r="E43" i="3"/>
  <c r="E44" i="3"/>
  <c r="E45" i="3"/>
  <c r="E49" i="3"/>
  <c r="E56" i="3"/>
  <c r="E58" i="3"/>
  <c r="E64" i="3"/>
  <c r="E28" i="3"/>
  <c r="E65" i="3"/>
  <c r="E29" i="3"/>
  <c r="E105" i="3"/>
  <c r="E120" i="3"/>
  <c r="E80" i="3"/>
  <c r="E81" i="3"/>
  <c r="E82" i="3"/>
  <c r="E86" i="3"/>
  <c r="E87" i="3"/>
  <c r="E88" i="3"/>
  <c r="E135" i="3"/>
  <c r="E142" i="3"/>
  <c r="E33" i="3"/>
  <c r="E113" i="3"/>
  <c r="E127" i="3"/>
  <c r="E128" i="3"/>
  <c r="E149" i="3"/>
  <c r="E150" i="3"/>
  <c r="E155" i="3"/>
  <c r="E160" i="3"/>
  <c r="E165" i="3"/>
  <c r="E170" i="3"/>
  <c r="E180" i="3"/>
  <c r="E185" i="3"/>
  <c r="D11" i="3"/>
  <c r="D12" i="3"/>
  <c r="D13" i="3"/>
  <c r="D36" i="3"/>
  <c r="D40" i="3"/>
  <c r="D41" i="3"/>
  <c r="D21" i="3"/>
  <c r="D22" i="3"/>
  <c r="D23" i="3"/>
  <c r="D25" i="3"/>
  <c r="D26" i="3"/>
  <c r="D27" i="3"/>
  <c r="D34" i="3"/>
  <c r="D57" i="3"/>
  <c r="D50" i="3"/>
  <c r="D97" i="3"/>
  <c r="D17" i="3"/>
  <c r="D24" i="3"/>
  <c r="D35" i="3"/>
  <c r="D51" i="3"/>
  <c r="D18" i="3"/>
  <c r="D19" i="3"/>
  <c r="D20" i="3"/>
  <c r="D43" i="3"/>
  <c r="D44" i="3"/>
  <c r="D45" i="3"/>
  <c r="D49" i="3"/>
  <c r="D56" i="3"/>
  <c r="D58" i="3"/>
  <c r="D64" i="3"/>
  <c r="D28" i="3"/>
  <c r="D65" i="3"/>
  <c r="D29" i="3"/>
  <c r="D105" i="3"/>
  <c r="D120" i="3"/>
  <c r="D80" i="3"/>
  <c r="D81" i="3"/>
  <c r="D82" i="3"/>
  <c r="D86" i="3"/>
  <c r="D87" i="3"/>
  <c r="D88" i="3"/>
  <c r="D135" i="3"/>
  <c r="D142" i="3"/>
  <c r="D33" i="3"/>
  <c r="D113" i="3"/>
  <c r="D127" i="3"/>
  <c r="D128" i="3"/>
  <c r="D149" i="3"/>
  <c r="D150" i="3"/>
  <c r="D160" i="3"/>
  <c r="D165" i="3"/>
  <c r="D170" i="3"/>
  <c r="D180" i="3"/>
  <c r="D185" i="3"/>
  <c r="F9" i="4"/>
  <c r="F10" i="4"/>
  <c r="F11" i="4"/>
  <c r="F12" i="4"/>
  <c r="F13" i="4"/>
  <c r="F14" i="4"/>
  <c r="F15" i="4"/>
  <c r="F16" i="4"/>
  <c r="F8" i="4"/>
  <c r="D8" i="4"/>
  <c r="G18" i="4" l="1"/>
  <c r="H19" i="4"/>
  <c r="H18" i="4"/>
  <c r="G19" i="4"/>
  <c r="H16" i="4"/>
  <c r="G15" i="4"/>
  <c r="G17" i="4"/>
  <c r="H10" i="4"/>
  <c r="H12" i="4"/>
  <c r="G16" i="4"/>
  <c r="G8" i="4"/>
  <c r="G14" i="4"/>
  <c r="H17" i="4"/>
  <c r="H15" i="4"/>
  <c r="G9" i="4"/>
  <c r="H8" i="4"/>
  <c r="H11" i="4"/>
  <c r="G11" i="4"/>
  <c r="G10" i="4"/>
  <c r="H13" i="4"/>
  <c r="H9" i="4"/>
  <c r="H14" i="4"/>
  <c r="G12" i="4"/>
  <c r="G13" i="4"/>
  <c r="I15" i="4" l="1"/>
  <c r="I18" i="4"/>
  <c r="I19" i="4"/>
  <c r="I16" i="4"/>
  <c r="I17" i="4"/>
  <c r="I13" i="4"/>
  <c r="I10" i="4"/>
  <c r="I12" i="4"/>
  <c r="I14" i="4"/>
  <c r="I9" i="4"/>
  <c r="I11" i="4"/>
  <c r="I8" i="4"/>
</calcChain>
</file>

<file path=xl/sharedStrings.xml><?xml version="1.0" encoding="utf-8"?>
<sst xmlns="http://schemas.openxmlformats.org/spreadsheetml/2006/main" count="522" uniqueCount="124">
  <si>
    <t>STT</t>
  </si>
  <si>
    <t>Mã NVL</t>
  </si>
  <si>
    <t>Tên NVL</t>
  </si>
  <si>
    <t>DVT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</si>
  <si>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</si>
  <si>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</si>
  <si>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</si>
  <si>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</si>
  <si>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</si>
  <si>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</si>
  <si>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</si>
  <si>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</si>
  <si>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</si>
  <si>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</si>
  <si>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</si>
  <si>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</si>
  <si>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</si>
  <si>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</si>
  <si>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</si>
  <si>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</si>
  <si>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</si>
  <si>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</si>
  <si>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</si>
  <si>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</si>
  <si>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</si>
  <si>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</si>
  <si>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THẺ KHO</t>
  </si>
  <si>
    <t>NGÀY</t>
  </si>
  <si>
    <t>TÊN NVL</t>
  </si>
  <si>
    <t>ĐVT</t>
  </si>
  <si>
    <t>DIỄN GIẢI</t>
  </si>
  <si>
    <t>NHẬP</t>
  </si>
  <si>
    <t>XUẤT</t>
  </si>
  <si>
    <t>GHI CHÚ</t>
  </si>
  <si>
    <t xml:space="preserve">KHO HÀNG TẠI </t>
  </si>
  <si>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</si>
  <si>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</si>
  <si>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</si>
  <si>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</si>
  <si>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</si>
  <si>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</si>
  <si>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</si>
  <si>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</si>
  <si>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</si>
  <si>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</si>
  <si>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</si>
  <si>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Dư cuối kỳ</t>
  </si>
  <si>
    <t>Ghi chú</t>
  </si>
  <si>
    <t>lit</t>
  </si>
  <si>
    <t>Người lập biểu</t>
  </si>
  <si>
    <t>Kế toán trưởng</t>
  </si>
  <si>
    <t>(Ký, họ tên)</t>
  </si>
  <si>
    <t xml:space="preserve">Số dư tháng trước </t>
  </si>
  <si>
    <t>900ml</t>
  </si>
  <si>
    <t>500ml</t>
  </si>
  <si>
    <t>200ml</t>
  </si>
  <si>
    <t>195gr</t>
  </si>
  <si>
    <t>230gr</t>
  </si>
  <si>
    <t>200gr</t>
  </si>
  <si>
    <t>400gr</t>
  </si>
  <si>
    <t>900gr</t>
  </si>
  <si>
    <t>454gr</t>
  </si>
  <si>
    <t>500gr</t>
  </si>
  <si>
    <t>Loại</t>
  </si>
  <si>
    <t>Tên SP</t>
  </si>
  <si>
    <t>Số lượng</t>
  </si>
  <si>
    <t>BẢNG THỐNG KÊ
SỐ LƯỢNG TỪNG LOẠI SẢN PHẨM</t>
  </si>
  <si>
    <t>1000ml</t>
  </si>
  <si>
    <t>2000ml</t>
  </si>
  <si>
    <t>2000gr</t>
  </si>
  <si>
    <t>1000gr</t>
  </si>
  <si>
    <t>KHO HÀNG TẠI ….</t>
  </si>
  <si>
    <t>Gói</t>
  </si>
  <si>
    <t>Tháng 6,7/2020</t>
  </si>
  <si>
    <t>01/07</t>
  </si>
  <si>
    <t>Kho hàng sài gòn chuyển về</t>
  </si>
  <si>
    <t>MT</t>
  </si>
  <si>
    <t>Mỳ tôm</t>
  </si>
  <si>
    <t>15/07</t>
  </si>
  <si>
    <t>GĐ AC Lộc - oanh UH</t>
  </si>
  <si>
    <t>20/07</t>
  </si>
  <si>
    <t>SB</t>
  </si>
  <si>
    <t>Sữa bột</t>
  </si>
  <si>
    <t>Hộp</t>
  </si>
  <si>
    <t>Gói(454gr)</t>
  </si>
  <si>
    <t>HX</t>
  </si>
  <si>
    <t>Hộp đựng xôi</t>
  </si>
  <si>
    <t>GO</t>
  </si>
  <si>
    <t>Gối trẻ em</t>
  </si>
  <si>
    <t>Bao</t>
  </si>
  <si>
    <t>Xuất kho nồi cháo tháng 7</t>
  </si>
  <si>
    <t>Xuất kho nồi xôi tháng 7</t>
  </si>
  <si>
    <t>Xuất CMTX tháng 07 chị Định</t>
  </si>
  <si>
    <t>Xuất CMTX tháng 07chị Vĩnh</t>
  </si>
  <si>
    <t>Xuất CMTX tháng 07 chị Vĩnh</t>
  </si>
  <si>
    <t>Xuất CMTX tháng 07 o Lý</t>
  </si>
  <si>
    <t>Xuất CMTX tháng 07 anh Thái</t>
  </si>
  <si>
    <t>Xuất CMTX tháng 07 anh Liệu</t>
  </si>
  <si>
    <t>Xuất CMTX tháng 07 Vợ A Đào</t>
  </si>
  <si>
    <t>Xuất CMTX tháng 07 Chị Liên</t>
  </si>
  <si>
    <t>Xuất CMTX tháng 07 Anh Ánh</t>
  </si>
  <si>
    <t>Xuất CMTX tháng 07 Chị Duyên</t>
  </si>
  <si>
    <t>Xuất CMTX tháng 07 cháu Phương</t>
  </si>
  <si>
    <t>Xuất CMTX tháng 07 bà Nhường</t>
  </si>
  <si>
    <t>Xuất CMTX tháng 07 Anh Dũng</t>
  </si>
  <si>
    <t>Xuất CMTX tháng 07 cháu Toàn</t>
  </si>
  <si>
    <t>Xuất CMTX tháng 07 anh Quốc</t>
  </si>
  <si>
    <t>Xuất CMTX tháng 07 bà Đoài</t>
  </si>
  <si>
    <t xml:space="preserve">Xuất CMTX tháng 07 chị Lương </t>
  </si>
  <si>
    <t xml:space="preserve">Xuất CMTX tháng 07 chú Thành </t>
  </si>
  <si>
    <t>Xuất CMTX tháng 07 mẹ Nhương</t>
  </si>
  <si>
    <t>Xuất CMTX tháng 07 ông bà Điếm</t>
  </si>
  <si>
    <t>Xuất CMTX tháng 07 em Hoài</t>
  </si>
  <si>
    <t>Tháng 7/2017</t>
  </si>
  <si>
    <t>Xuất CMTX tháng 07Chùa Yên Lạc</t>
  </si>
  <si>
    <t>Xuất CMTX tháng 07 mẹ Tuệ</t>
  </si>
  <si>
    <t>Xuất CMTX tháng 07 em Hiền</t>
  </si>
  <si>
    <t>Xuất CMTX tháng 07 chị Lục</t>
  </si>
  <si>
    <t>Xuất CMTX tháng 07 bà Hòa</t>
  </si>
  <si>
    <t>Xuất CMTX tháng 07 O Hảo (Kỳ Phương)</t>
  </si>
  <si>
    <t>Xuất CMTX Tháng 07Cháu Gia Bảo</t>
  </si>
  <si>
    <t>Xuất CMTX tháng 07 em Đức Anh</t>
  </si>
  <si>
    <t>Xuất CMTX tháng 07 chị Triệu</t>
  </si>
  <si>
    <t>Xuất cho trường tiểu học Hương Khê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</si>
</sst>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* #,##0.000_);_(* \(#,##0.000\);_(* &quot;-&quot;??_);_(@_)"/>
    <numFmt numFmtId="167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theme="1"/>
      <name val="Times New Roman"/>
      <family val="1"/>
    </font>
    <font>
      <sz val="10"/>
      <color indexed="12"/>
      <name val="Arial"/>
      <family val="2"/>
    </font>
    <font>
      <sz val="13"/>
      <color rgb="FFFF0000"/>
      <name val="Times New Roman"/>
      <family val="1"/>
    </font>
    <font>
      <b/>
      <sz val="13"/>
      <name val="Times New Roman"/>
      <family val="1"/>
    </font>
    <font>
      <sz val="10"/>
      <color rgb="FFFF0000"/>
      <name val="Arial"/>
      <family val="2"/>
    </font>
    <font>
      <b/>
      <sz val="13"/>
      <color theme="3" tint="0.3999755851924192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charset val="163"/>
    </font>
    <font>
      <sz val="13"/>
      <color theme="1"/>
      <name val="Calibri"/>
      <family val="2"/>
      <charset val="163"/>
    </font>
    <font>
      <sz val="13"/>
      <name val="Calibri"/>
      <family val="2"/>
      <charset val="163"/>
    </font>
    <font>
      <sz val="11"/>
      <color theme="1"/>
      <name val="Calibri"/>
      <family val="2"/>
    </font>
    <font>
      <sz val="13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0" fillId="0" borderId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14" fontId="3" fillId="0" borderId="6" xfId="0" applyNumberFormat="1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/>
    <xf numFmtId="0" fontId="7" fillId="0" borderId="0" xfId="0" applyFont="1"/>
    <xf numFmtId="165" fontId="7" fillId="0" borderId="0" xfId="1" applyFont="1"/>
    <xf numFmtId="166" fontId="7" fillId="0" borderId="0" xfId="1" applyNumberFormat="1" applyFont="1"/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1" xfId="0" applyFont="1" applyBorder="1"/>
    <xf numFmtId="0" fontId="7" fillId="0" borderId="0" xfId="0" applyFont="1" applyBorder="1"/>
    <xf numFmtId="49" fontId="6" fillId="0" borderId="0" xfId="0" applyNumberFormat="1" applyFont="1" applyAlignment="1">
      <alignment horizontal="center"/>
    </xf>
    <xf numFmtId="0" fontId="6" fillId="0" borderId="0" xfId="0" applyFont="1"/>
    <xf numFmtId="49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4" fontId="3" fillId="0" borderId="6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Protection="1"/>
    <xf numFmtId="165" fontId="7" fillId="0" borderId="1" xfId="1" applyFont="1" applyBorder="1"/>
    <xf numFmtId="166" fontId="10" fillId="0" borderId="1" xfId="1" applyNumberFormat="1" applyFont="1" applyBorder="1"/>
    <xf numFmtId="166" fontId="10" fillId="0" borderId="1" xfId="1" applyNumberFormat="1" applyFont="1" applyFill="1" applyBorder="1"/>
    <xf numFmtId="164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Border="1"/>
    <xf numFmtId="0" fontId="13" fillId="0" borderId="1" xfId="0" applyFont="1" applyBorder="1"/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7" fillId="0" borderId="0" xfId="0" applyFont="1" applyFill="1" applyAlignment="1">
      <alignment vertical="center" wrapText="1"/>
    </xf>
    <xf numFmtId="0" fontId="0" fillId="0" borderId="0" xfId="0" applyAlignment="1"/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165" fontId="19" fillId="0" borderId="1" xfId="1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165" fontId="19" fillId="0" borderId="1" xfId="1" applyFont="1" applyBorder="1"/>
    <xf numFmtId="14" fontId="3" fillId="0" borderId="6" xfId="0" quotePrefix="1" applyNumberFormat="1" applyFont="1" applyBorder="1" applyAlignment="1">
      <alignment horizontal="center"/>
    </xf>
    <xf numFmtId="167" fontId="3" fillId="0" borderId="0" xfId="1" applyNumberFormat="1" applyFont="1" applyBorder="1"/>
    <xf numFmtId="167" fontId="2" fillId="2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Border="1"/>
    <xf numFmtId="167" fontId="3" fillId="0" borderId="0" xfId="1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167" fontId="3" fillId="4" borderId="0" xfId="1" applyNumberFormat="1" applyFont="1" applyFill="1" applyBorder="1"/>
    <xf numFmtId="167" fontId="2" fillId="4" borderId="1" xfId="1" applyNumberFormat="1" applyFont="1" applyFill="1" applyBorder="1" applyAlignment="1">
      <alignment horizontal="center" vertical="center"/>
    </xf>
    <xf numFmtId="167" fontId="3" fillId="4" borderId="1" xfId="1" applyNumberFormat="1" applyFont="1" applyFill="1" applyBorder="1"/>
    <xf numFmtId="167" fontId="3" fillId="4" borderId="0" xfId="1" applyNumberFormat="1" applyFont="1" applyFill="1"/>
    <xf numFmtId="0" fontId="21" fillId="0" borderId="1" xfId="2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166" fontId="6" fillId="3" borderId="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o\B&#225;o%20c&#225;o%20xu&#7845;t%20nh&#7853;p%20t&#7891;n_01%20(Autosav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uyên vật liệu"/>
      <sheetName val="Nhập"/>
      <sheetName val="Tổng hợp"/>
      <sheetName val="Tồn kho"/>
      <sheetName val="Gạo"/>
      <sheetName val="Dầu ăn"/>
      <sheetName val="Nước tương"/>
      <sheetName val="Nước mắm"/>
      <sheetName val="Bột canh"/>
      <sheetName val="Hạt nêm"/>
      <sheetName val="Đường"/>
      <sheetName val="Muối"/>
      <sheetName val="Bột ngọt"/>
      <sheetName val="Tiêu"/>
      <sheetName val="Bột điều"/>
      <sheetName val="Bột nghệ"/>
      <sheetName val="Bún gạo"/>
      <sheetName val="Nấm tai mèo"/>
      <sheetName val="Sheet5"/>
    </sheetNames>
    <sheetDataSet>
      <sheetData sheetId="0">
        <row r="5">
          <cell r="A5">
            <v>1</v>
          </cell>
          <cell r="B5" t="str">
            <v>Gạo</v>
          </cell>
          <cell r="C5" t="str">
            <v>NVL001</v>
          </cell>
          <cell r="D5" t="str">
            <v>kg</v>
          </cell>
          <cell r="E5">
            <v>0</v>
          </cell>
          <cell r="F5">
            <v>3789</v>
          </cell>
        </row>
        <row r="6">
          <cell r="A6">
            <v>2</v>
          </cell>
          <cell r="B6" t="str">
            <v>Dầu ăn</v>
          </cell>
          <cell r="C6" t="str">
            <v>NVL002</v>
          </cell>
          <cell r="D6" t="str">
            <v>lit</v>
          </cell>
          <cell r="E6">
            <v>0</v>
          </cell>
          <cell r="F6">
            <v>345.95000000000005</v>
          </cell>
        </row>
        <row r="7">
          <cell r="A7">
            <v>3</v>
          </cell>
          <cell r="B7" t="str">
            <v>Nước tương</v>
          </cell>
          <cell r="C7" t="str">
            <v>NVL003</v>
          </cell>
          <cell r="D7" t="str">
            <v>lit</v>
          </cell>
          <cell r="E7">
            <v>0</v>
          </cell>
          <cell r="F7">
            <v>223</v>
          </cell>
        </row>
        <row r="8">
          <cell r="A8">
            <v>4</v>
          </cell>
          <cell r="B8" t="str">
            <v>Nước mắm</v>
          </cell>
          <cell r="C8" t="str">
            <v>NVL004</v>
          </cell>
          <cell r="D8" t="str">
            <v>lit</v>
          </cell>
          <cell r="E8">
            <v>0</v>
          </cell>
          <cell r="F8">
            <v>248.02500000000001</v>
          </cell>
        </row>
        <row r="9">
          <cell r="A9">
            <v>5</v>
          </cell>
          <cell r="B9" t="str">
            <v>Bột canh</v>
          </cell>
          <cell r="C9" t="str">
            <v>NVL005</v>
          </cell>
          <cell r="D9" t="str">
            <v>kg</v>
          </cell>
          <cell r="E9">
            <v>0</v>
          </cell>
          <cell r="F9">
            <v>83.75</v>
          </cell>
        </row>
        <row r="10">
          <cell r="A10">
            <v>6</v>
          </cell>
          <cell r="B10" t="str">
            <v>Hạt nêm</v>
          </cell>
          <cell r="C10" t="str">
            <v>NVL006</v>
          </cell>
          <cell r="D10" t="str">
            <v>kg</v>
          </cell>
          <cell r="E10">
            <v>0</v>
          </cell>
          <cell r="F10">
            <v>69.940000000000012</v>
          </cell>
        </row>
        <row r="11">
          <cell r="A11">
            <v>7</v>
          </cell>
          <cell r="B11" t="str">
            <v>Đường</v>
          </cell>
          <cell r="C11" t="str">
            <v>NVL007</v>
          </cell>
          <cell r="D11" t="str">
            <v>kg</v>
          </cell>
          <cell r="E11">
            <v>0</v>
          </cell>
          <cell r="F11">
            <v>241.5</v>
          </cell>
        </row>
        <row r="12">
          <cell r="A12">
            <v>8</v>
          </cell>
          <cell r="B12" t="str">
            <v>Muối</v>
          </cell>
          <cell r="C12" t="str">
            <v>NVL008</v>
          </cell>
          <cell r="D12" t="str">
            <v>kg</v>
          </cell>
          <cell r="E12">
            <v>0</v>
          </cell>
          <cell r="F12">
            <v>87.5</v>
          </cell>
        </row>
        <row r="13">
          <cell r="A13">
            <v>9</v>
          </cell>
          <cell r="B13" t="str">
            <v>Bột ngọt</v>
          </cell>
          <cell r="C13" t="str">
            <v>NVL009</v>
          </cell>
          <cell r="D13" t="str">
            <v>kg</v>
          </cell>
          <cell r="E13">
            <v>0</v>
          </cell>
          <cell r="F13">
            <v>54.992000000000004</v>
          </cell>
        </row>
        <row r="14">
          <cell r="A14">
            <v>10</v>
          </cell>
          <cell r="B14" t="str">
            <v>Tiêu</v>
          </cell>
          <cell r="C14" t="str">
            <v>NVL010</v>
          </cell>
          <cell r="D14" t="str">
            <v>kg</v>
          </cell>
          <cell r="E14">
            <v>0</v>
          </cell>
          <cell r="F14">
            <v>0</v>
          </cell>
        </row>
        <row r="15">
          <cell r="A15">
            <v>11</v>
          </cell>
          <cell r="B15" t="str">
            <v>Bột điều</v>
          </cell>
          <cell r="C15" t="str">
            <v>NVL011</v>
          </cell>
          <cell r="D15" t="str">
            <v>kg</v>
          </cell>
          <cell r="E15">
            <v>0</v>
          </cell>
          <cell r="F15">
            <v>0</v>
          </cell>
        </row>
        <row r="16">
          <cell r="A16">
            <v>12</v>
          </cell>
          <cell r="B16" t="str">
            <v>Bột nghệ</v>
          </cell>
          <cell r="C16" t="str">
            <v>NVL012</v>
          </cell>
          <cell r="D16" t="str">
            <v>kg</v>
          </cell>
          <cell r="E16">
            <v>0</v>
          </cell>
          <cell r="F16">
            <v>3.5</v>
          </cell>
        </row>
        <row r="17">
          <cell r="A17">
            <v>13</v>
          </cell>
          <cell r="B17" t="str">
            <v>Bún gạo</v>
          </cell>
          <cell r="C17" t="str">
            <v>NVL013</v>
          </cell>
          <cell r="D17" t="str">
            <v>kg</v>
          </cell>
          <cell r="E17">
            <v>0</v>
          </cell>
          <cell r="F17">
            <v>42</v>
          </cell>
        </row>
        <row r="18">
          <cell r="A18">
            <v>14</v>
          </cell>
          <cell r="B18" t="str">
            <v>Nấm tai mèo</v>
          </cell>
          <cell r="C18" t="str">
            <v>NVL014</v>
          </cell>
          <cell r="D18" t="str">
            <v>kg</v>
          </cell>
          <cell r="E18">
            <v>0</v>
          </cell>
          <cell r="F18">
            <v>3</v>
          </cell>
        </row>
      </sheetData>
      <sheetData sheetId="1"/>
      <sheetData sheetId="2">
        <row r="10">
          <cell r="B10" t="str">
            <v>NVL001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7"/>
  <sheetViews>
    <sheetView workbookViewId="0">
      <selection activeCell="D14" sqref="D14"/>
    </sheetView>
  </sheetViews>
  <sheetFormatPr defaultRowHeight="15" x14ac:dyDescent="0.25"/>
  <cols>
    <col min="1" max="1" width="3.42578125" customWidth="1"/>
    <col min="2" max="2" width="4.42578125" customWidth="1"/>
    <col min="3" max="3" width="6.7109375" customWidth="1"/>
    <col min="4" max="4" width="16.28515625" customWidth="1"/>
    <col min="5" max="5" width="6.28515625" customWidth="1"/>
    <col min="6" max="6" width="17.7109375" customWidth="1"/>
  </cols>
  <sheetData>
    <row r="3" spans="2:9" ht="29.25" customHeight="1" x14ac:dyDescent="0.25">
      <c r="B3" s="52" t="s">
        <v>0</v>
      </c>
      <c r="C3" s="52" t="s">
        <v>1</v>
      </c>
      <c r="D3" s="52" t="s">
        <v>2</v>
      </c>
      <c r="E3" s="52" t="s">
        <v>3</v>
      </c>
      <c r="F3" s="52" t="s">
        <v>52</v>
      </c>
    </row>
    <row r="4" spans="2:9" ht="17.25" x14ac:dyDescent="0.3">
      <c r="B4" s="53">
        <v>1</v>
      </c>
      <c r="C4" s="53" t="s">
        <v>4</v>
      </c>
      <c r="D4" s="54" t="s">
        <v>5</v>
      </c>
      <c r="E4" s="53" t="s">
        <v>6</v>
      </c>
      <c r="F4" s="55"/>
      <c r="I4" s="45"/>
    </row>
    <row r="5" spans="2:9" ht="17.25" x14ac:dyDescent="0.3">
      <c r="B5" s="53">
        <v>2</v>
      </c>
      <c r="C5" s="53" t="s">
        <v>7</v>
      </c>
      <c r="D5" s="54" t="s">
        <v>8</v>
      </c>
      <c r="E5" s="53" t="s">
        <v>9</v>
      </c>
      <c r="F5" s="55"/>
      <c r="I5" s="45"/>
    </row>
    <row r="6" spans="2:9" ht="17.25" x14ac:dyDescent="0.3">
      <c r="B6" s="53">
        <v>3</v>
      </c>
      <c r="C6" s="53" t="s">
        <v>10</v>
      </c>
      <c r="D6" s="54" t="s">
        <v>11</v>
      </c>
      <c r="E6" s="53" t="s">
        <v>9</v>
      </c>
      <c r="F6" s="55"/>
      <c r="I6" s="45"/>
    </row>
    <row r="7" spans="2:9" ht="17.25" x14ac:dyDescent="0.3">
      <c r="B7" s="53">
        <v>4</v>
      </c>
      <c r="C7" s="53" t="s">
        <v>12</v>
      </c>
      <c r="D7" s="54" t="s">
        <v>13</v>
      </c>
      <c r="E7" s="53" t="s">
        <v>9</v>
      </c>
      <c r="F7" s="55"/>
      <c r="I7" s="45"/>
    </row>
    <row r="8" spans="2:9" ht="17.25" x14ac:dyDescent="0.3">
      <c r="B8" s="53">
        <v>5</v>
      </c>
      <c r="C8" s="53" t="s">
        <v>14</v>
      </c>
      <c r="D8" s="54" t="s">
        <v>15</v>
      </c>
      <c r="E8" s="53" t="s">
        <v>72</v>
      </c>
      <c r="F8" s="55">
        <v>52</v>
      </c>
      <c r="I8" s="45"/>
    </row>
    <row r="9" spans="2:9" ht="17.25" x14ac:dyDescent="0.3">
      <c r="B9" s="53">
        <v>6</v>
      </c>
      <c r="C9" s="53" t="s">
        <v>16</v>
      </c>
      <c r="D9" s="54" t="s">
        <v>17</v>
      </c>
      <c r="E9" s="53" t="s">
        <v>6</v>
      </c>
      <c r="F9" s="55"/>
      <c r="I9" s="45"/>
    </row>
    <row r="10" spans="2:9" ht="17.25" x14ac:dyDescent="0.3">
      <c r="B10" s="53">
        <v>7</v>
      </c>
      <c r="C10" s="53" t="s">
        <v>18</v>
      </c>
      <c r="D10" s="54" t="s">
        <v>19</v>
      </c>
      <c r="E10" s="53" t="s">
        <v>72</v>
      </c>
      <c r="F10" s="55"/>
      <c r="I10" s="45"/>
    </row>
    <row r="11" spans="2:9" ht="17.25" x14ac:dyDescent="0.3">
      <c r="B11" s="53">
        <v>8</v>
      </c>
      <c r="C11" s="53" t="s">
        <v>20</v>
      </c>
      <c r="D11" s="54" t="s">
        <v>21</v>
      </c>
      <c r="E11" s="53" t="s">
        <v>6</v>
      </c>
      <c r="F11" s="55"/>
      <c r="I11" s="45"/>
    </row>
    <row r="12" spans="2:9" ht="17.25" x14ac:dyDescent="0.3">
      <c r="B12" s="53">
        <v>9</v>
      </c>
      <c r="C12" s="53" t="s">
        <v>22</v>
      </c>
      <c r="D12" s="54" t="s">
        <v>23</v>
      </c>
      <c r="E12" s="53" t="s">
        <v>6</v>
      </c>
      <c r="F12" s="55"/>
      <c r="I12" s="45"/>
    </row>
    <row r="13" spans="2:9" ht="17.25" x14ac:dyDescent="0.3">
      <c r="B13" s="53">
        <v>12</v>
      </c>
      <c r="C13" s="53" t="s">
        <v>24</v>
      </c>
      <c r="D13" s="54" t="s">
        <v>25</v>
      </c>
      <c r="E13" s="53" t="s">
        <v>6</v>
      </c>
      <c r="F13" s="55"/>
      <c r="I13" s="45"/>
    </row>
    <row r="14" spans="2:9" ht="17.25" x14ac:dyDescent="0.3">
      <c r="B14" s="53">
        <v>22</v>
      </c>
      <c r="C14" s="56" t="s">
        <v>76</v>
      </c>
      <c r="D14" s="57" t="s">
        <v>77</v>
      </c>
      <c r="E14" s="53" t="s">
        <v>72</v>
      </c>
      <c r="F14" s="58"/>
      <c r="I14" s="45"/>
    </row>
    <row r="15" spans="2:9" ht="17.25" x14ac:dyDescent="0.3">
      <c r="B15" s="53">
        <v>23</v>
      </c>
      <c r="C15" s="56" t="s">
        <v>81</v>
      </c>
      <c r="D15" s="57" t="s">
        <v>82</v>
      </c>
      <c r="E15" s="53" t="s">
        <v>83</v>
      </c>
      <c r="F15" s="58"/>
      <c r="I15" s="45"/>
    </row>
    <row r="16" spans="2:9" x14ac:dyDescent="0.25">
      <c r="B16" s="65">
        <v>24</v>
      </c>
      <c r="C16" s="65" t="s">
        <v>85</v>
      </c>
      <c r="D16" s="64" t="s">
        <v>86</v>
      </c>
      <c r="E16" s="64" t="s">
        <v>83</v>
      </c>
      <c r="F16" s="64"/>
    </row>
    <row r="17" spans="2:6" x14ac:dyDescent="0.25">
      <c r="B17" s="65">
        <v>25</v>
      </c>
      <c r="C17" s="65" t="s">
        <v>87</v>
      </c>
      <c r="D17" s="64" t="s">
        <v>88</v>
      </c>
      <c r="E17" s="64" t="s">
        <v>89</v>
      </c>
      <c r="F17" s="6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3"/>
  <sheetViews>
    <sheetView workbookViewId="0">
      <pane ySplit="5" topLeftCell="A172" activePane="bottomLeft" state="frozen"/>
      <selection pane="bottomLeft" activeCell="F194" sqref="F194"/>
    </sheetView>
  </sheetViews>
  <sheetFormatPr defaultColWidth="9.140625" defaultRowHeight="16.5" x14ac:dyDescent="0.25"/>
  <cols>
    <col min="1" max="1" width="10" style="25" bestFit="1" customWidth="1"/>
    <col min="2" max="3" width="15.42578125" style="2" customWidth="1"/>
    <col min="4" max="4" width="18.42578125" style="2" customWidth="1"/>
    <col min="5" max="5" width="7.85546875" style="2" customWidth="1"/>
    <col min="6" max="6" width="37.42578125" style="1" customWidth="1"/>
    <col min="7" max="7" width="12.28515625" style="63" customWidth="1"/>
    <col min="8" max="8" width="12.28515625" style="69" customWidth="1"/>
    <col min="9" max="9" width="31.28515625" style="27" customWidth="1"/>
    <col min="10" max="10" width="9.140625" style="2"/>
    <col min="11" max="11" width="10.42578125" style="1" bestFit="1" customWidth="1"/>
    <col min="12" max="12" width="10.42578125" style="1" customWidth="1"/>
    <col min="13" max="16384" width="9.140625" style="1"/>
  </cols>
  <sheetData>
    <row r="1" spans="1:12" ht="20.25" customHeight="1" x14ac:dyDescent="0.25">
      <c r="A1" s="71" t="s">
        <v>71</v>
      </c>
      <c r="B1" s="72"/>
      <c r="C1" s="72"/>
      <c r="D1" s="72"/>
      <c r="E1" s="72"/>
      <c r="F1" s="72"/>
      <c r="G1" s="72"/>
      <c r="H1" s="72"/>
      <c r="J1" s="1"/>
    </row>
    <row r="2" spans="1:12" ht="30" x14ac:dyDescent="0.4">
      <c r="A2" s="73" t="s">
        <v>26</v>
      </c>
      <c r="B2" s="74"/>
      <c r="C2" s="74"/>
      <c r="D2" s="74"/>
      <c r="E2" s="74"/>
      <c r="F2" s="74"/>
      <c r="G2" s="74"/>
      <c r="H2" s="74"/>
      <c r="I2" s="74"/>
      <c r="J2" s="1"/>
    </row>
    <row r="3" spans="1:12" ht="20.25" x14ac:dyDescent="0.3">
      <c r="A3" s="75" t="s">
        <v>73</v>
      </c>
      <c r="B3" s="76"/>
      <c r="C3" s="76"/>
      <c r="D3" s="76"/>
      <c r="E3" s="76"/>
      <c r="F3" s="76"/>
      <c r="G3" s="76"/>
      <c r="H3" s="76"/>
      <c r="I3" s="76"/>
      <c r="J3" s="1"/>
    </row>
    <row r="4" spans="1:12" x14ac:dyDescent="0.25">
      <c r="F4" s="2"/>
      <c r="G4" s="60"/>
      <c r="H4" s="66"/>
      <c r="I4" s="28"/>
      <c r="J4" s="1"/>
    </row>
    <row r="5" spans="1:12" s="10" customFormat="1" ht="30.75" customHeight="1" x14ac:dyDescent="0.25">
      <c r="A5" s="8" t="s">
        <v>0</v>
      </c>
      <c r="B5" s="8" t="s">
        <v>27</v>
      </c>
      <c r="C5" s="8" t="s">
        <v>1</v>
      </c>
      <c r="D5" s="8" t="s">
        <v>28</v>
      </c>
      <c r="E5" s="8" t="s">
        <v>29</v>
      </c>
      <c r="F5" s="9" t="s">
        <v>30</v>
      </c>
      <c r="G5" s="61" t="s">
        <v>31</v>
      </c>
      <c r="H5" s="67" t="s">
        <v>32</v>
      </c>
      <c r="I5" s="30" t="s">
        <v>33</v>
      </c>
    </row>
    <row r="6" spans="1:12" ht="16.5" customHeight="1" x14ac:dyDescent="0.25">
      <c r="A6" s="26">
        <v>1</v>
      </c>
      <c r="B6" s="59" t="s">
        <v>74</v>
      </c>
      <c r="C6" s="4" t="s">
        <v>4</v>
      </c>
      <c r="D6" s="24" t="str">
        <f>VLOOKUP(C6,'Tồn kho tháng 5'!$C$4:$D$13,2,0)</f>
        <v>Gạo</v>
      </c>
      <c r="E6" s="4" t="str">
        <f>VLOOKUP(C6,'Tồn kho tháng 5'!$C$4:$E$13,3,0)</f>
        <v>kg</v>
      </c>
      <c r="F6" s="3" t="s">
        <v>75</v>
      </c>
      <c r="G6" s="62">
        <v>600</v>
      </c>
      <c r="H6" s="68"/>
      <c r="I6" s="29"/>
      <c r="J6" s="1"/>
      <c r="K6" s="46"/>
      <c r="L6" s="46"/>
    </row>
    <row r="7" spans="1:12" x14ac:dyDescent="0.25">
      <c r="A7" s="26">
        <v>2</v>
      </c>
      <c r="B7" s="4"/>
      <c r="C7" s="4" t="s">
        <v>76</v>
      </c>
      <c r="D7" s="24" t="str">
        <f>VLOOKUP(C7,'Tồn kho tháng 5'!$C$13:$D$14,2,0)</f>
        <v>Mỳ tôm</v>
      </c>
      <c r="E7" s="4" t="str">
        <f>VLOOKUP(C7,'Tồn kho tháng 5'!$C$13:$E$14,3,0)</f>
        <v>Gói</v>
      </c>
      <c r="F7" s="3" t="s">
        <v>75</v>
      </c>
      <c r="G7" s="62">
        <v>200</v>
      </c>
      <c r="H7" s="68"/>
      <c r="I7" s="29"/>
      <c r="J7" s="1"/>
      <c r="K7" s="46"/>
      <c r="L7" s="46"/>
    </row>
    <row r="8" spans="1:12" x14ac:dyDescent="0.25">
      <c r="A8" s="26">
        <v>3</v>
      </c>
      <c r="B8" s="4"/>
      <c r="C8" s="4" t="s">
        <v>85</v>
      </c>
      <c r="D8" s="24" t="str">
        <f>VLOOKUP(C8,'Tồn kho tháng 5'!$C$14:$D$24,2,0)</f>
        <v>Hộp đựng xôi</v>
      </c>
      <c r="E8" s="4" t="str">
        <f>VLOOKUP(C8,'Tồn kho tháng 5'!$C$14:$E$24,3,0)</f>
        <v>Hộp</v>
      </c>
      <c r="F8" s="3" t="s">
        <v>75</v>
      </c>
      <c r="G8" s="62">
        <v>2</v>
      </c>
      <c r="H8" s="68"/>
      <c r="I8" s="29"/>
      <c r="J8" s="1"/>
      <c r="K8" s="46"/>
      <c r="L8" s="46"/>
    </row>
    <row r="9" spans="1:12" x14ac:dyDescent="0.25">
      <c r="A9" s="26">
        <v>4</v>
      </c>
      <c r="B9" s="4"/>
      <c r="C9" s="4" t="s">
        <v>87</v>
      </c>
      <c r="D9" s="24" t="str">
        <f>VLOOKUP(C9,'Tồn kho tháng 5'!$C$14:$D$25,2,0)</f>
        <v>Gối trẻ em</v>
      </c>
      <c r="E9" s="4" t="str">
        <f>VLOOKUP(C9,'Tồn kho tháng 5'!$C$14:$E$25,3,0)</f>
        <v>Bao</v>
      </c>
      <c r="F9" s="3" t="s">
        <v>75</v>
      </c>
      <c r="G9" s="62">
        <v>2</v>
      </c>
      <c r="H9" s="68"/>
      <c r="I9" s="29"/>
      <c r="J9" s="1"/>
      <c r="K9" s="46"/>
      <c r="L9" s="46"/>
    </row>
    <row r="10" spans="1:12" x14ac:dyDescent="0.25">
      <c r="A10" s="26">
        <v>5</v>
      </c>
      <c r="B10" s="59" t="s">
        <v>78</v>
      </c>
      <c r="C10" s="4" t="s">
        <v>10</v>
      </c>
      <c r="D10" s="24" t="str">
        <f>VLOOKUP(C10,'Tồn kho tháng 5'!$C$4:$D$13,2,0)</f>
        <v>Nước mắm</v>
      </c>
      <c r="E10" s="4" t="str">
        <f>VLOOKUP(C10,'Tồn kho tháng 5'!$C$4:$E$13,3,0)</f>
        <v>lít</v>
      </c>
      <c r="F10" s="3" t="s">
        <v>79</v>
      </c>
      <c r="G10" s="62">
        <v>30</v>
      </c>
      <c r="H10" s="68"/>
      <c r="I10" s="29"/>
      <c r="J10" s="1"/>
      <c r="K10" s="46"/>
      <c r="L10" s="46"/>
    </row>
    <row r="11" spans="1:12" x14ac:dyDescent="0.25">
      <c r="A11" s="26">
        <v>6</v>
      </c>
      <c r="B11" s="4"/>
      <c r="C11" s="4" t="s">
        <v>7</v>
      </c>
      <c r="D11" s="24" t="str">
        <f>VLOOKUP(C11,'Tồn kho tháng 5'!$C$4:$D$13,2,0)</f>
        <v>Dầu ăn</v>
      </c>
      <c r="E11" s="4" t="str">
        <f>VLOOKUP(C11,'Tồn kho tháng 5'!$C$4:$E$13,3,0)</f>
        <v>lít</v>
      </c>
      <c r="F11" s="3" t="s">
        <v>79</v>
      </c>
      <c r="G11" s="62">
        <v>33</v>
      </c>
      <c r="H11" s="68"/>
      <c r="I11" s="29"/>
      <c r="J11" s="1"/>
      <c r="K11" s="46"/>
      <c r="L11" s="46"/>
    </row>
    <row r="12" spans="1:12" x14ac:dyDescent="0.25">
      <c r="A12" s="26">
        <v>7</v>
      </c>
      <c r="B12" s="4"/>
      <c r="C12" s="4" t="s">
        <v>22</v>
      </c>
      <c r="D12" s="24" t="str">
        <f>VLOOKUP(C12,'Tồn kho tháng 5'!$C$4:$D$13,2,0)</f>
        <v>Đường</v>
      </c>
      <c r="E12" s="4" t="str">
        <f>VLOOKUP(C12,'Tồn kho tháng 5'!$C$4:$E$13,3,0)</f>
        <v>kg</v>
      </c>
      <c r="F12" s="3" t="s">
        <v>79</v>
      </c>
      <c r="G12" s="62">
        <v>15</v>
      </c>
      <c r="H12" s="68"/>
      <c r="I12" s="29"/>
      <c r="J12" s="1"/>
      <c r="K12" s="46"/>
      <c r="L12" s="46"/>
    </row>
    <row r="13" spans="1:12" x14ac:dyDescent="0.25">
      <c r="A13" s="26">
        <v>8</v>
      </c>
      <c r="B13" s="4"/>
      <c r="C13" s="4" t="s">
        <v>18</v>
      </c>
      <c r="D13" s="24" t="str">
        <f>VLOOKUP(C13,'Tồn kho tháng 5'!$C$4:$D$13,2,0)</f>
        <v>Bột ngọt</v>
      </c>
      <c r="E13" s="4" t="str">
        <f>VLOOKUP(C13,'Tồn kho tháng 5'!$C$4:$E$13,3,0)</f>
        <v>Gói</v>
      </c>
      <c r="F13" s="3" t="s">
        <v>79</v>
      </c>
      <c r="G13" s="62">
        <v>15</v>
      </c>
      <c r="H13" s="68"/>
      <c r="I13" s="29" t="s">
        <v>84</v>
      </c>
      <c r="J13" s="1"/>
      <c r="K13" s="46"/>
      <c r="L13" s="46"/>
    </row>
    <row r="14" spans="1:12" x14ac:dyDescent="0.25">
      <c r="A14" s="26">
        <v>9</v>
      </c>
      <c r="B14" s="59" t="s">
        <v>80</v>
      </c>
      <c r="C14" s="4" t="s">
        <v>81</v>
      </c>
      <c r="D14" s="24" t="str">
        <f>VLOOKUP(C14,'Tồn kho tháng 5'!$C$13:$D$15,2,0)</f>
        <v>Sữa bột</v>
      </c>
      <c r="E14" s="4" t="str">
        <f>VLOOKUP(C14,'Tồn kho tháng 5'!$C$13:$E$15,3,0)</f>
        <v>Hộp</v>
      </c>
      <c r="F14" s="3" t="s">
        <v>75</v>
      </c>
      <c r="G14" s="62">
        <v>12</v>
      </c>
      <c r="H14" s="68"/>
      <c r="I14" s="29"/>
      <c r="J14" s="1"/>
      <c r="K14" s="47"/>
      <c r="L14" s="47"/>
    </row>
    <row r="15" spans="1:12" x14ac:dyDescent="0.25">
      <c r="A15" s="26">
        <v>10</v>
      </c>
      <c r="B15" s="59"/>
      <c r="C15" s="4" t="s">
        <v>85</v>
      </c>
      <c r="D15" s="24" t="str">
        <f>VLOOKUP(C15,'Tồn kho tháng 5'!$C$15:$D$16,2,0)</f>
        <v>Hộp đựng xôi</v>
      </c>
      <c r="E15" s="4" t="str">
        <f>VLOOKUP(C15,'Tồn kho tháng 5'!$C$15:$E$16,3,0)</f>
        <v>Hộp</v>
      </c>
      <c r="F15" s="3" t="s">
        <v>91</v>
      </c>
      <c r="G15" s="62"/>
      <c r="H15" s="68">
        <v>2</v>
      </c>
      <c r="I15" s="29"/>
      <c r="J15" s="1"/>
      <c r="K15" s="47"/>
      <c r="L15" s="47"/>
    </row>
    <row r="16" spans="1:12" x14ac:dyDescent="0.25">
      <c r="A16" s="26">
        <v>11</v>
      </c>
      <c r="B16" s="59"/>
      <c r="C16" s="4" t="s">
        <v>87</v>
      </c>
      <c r="D16" s="24" t="str">
        <f>VLOOKUP(C16,'Tồn kho tháng 5'!$C$15:$D$17,2,0)</f>
        <v>Gối trẻ em</v>
      </c>
      <c r="E16" s="4" t="str">
        <f>VLOOKUP(C16,'Tồn kho tháng 5'!$C$15:$E$17,3,0)</f>
        <v>Bao</v>
      </c>
      <c r="F16" s="3" t="s">
        <v>123</v>
      </c>
      <c r="G16" s="62"/>
      <c r="H16" s="68">
        <v>2</v>
      </c>
      <c r="I16" s="29"/>
      <c r="J16" s="1"/>
      <c r="K16" s="47"/>
      <c r="L16" s="47"/>
    </row>
    <row r="17" spans="1:12" ht="16.5" customHeight="1" x14ac:dyDescent="0.25">
      <c r="A17" s="26">
        <v>12</v>
      </c>
      <c r="B17" s="4"/>
      <c r="C17" s="4" t="s">
        <v>4</v>
      </c>
      <c r="D17" s="24" t="str">
        <f>VLOOKUP(C17,'Tồn kho tháng 5'!$C$4:$D$13,2,0)</f>
        <v>Gạo</v>
      </c>
      <c r="E17" s="4" t="str">
        <f>VLOOKUP(C17,'Tồn kho tháng 5'!$C$4:$E$13,3,0)</f>
        <v>kg</v>
      </c>
      <c r="F17" s="3" t="s">
        <v>90</v>
      </c>
      <c r="G17" s="62"/>
      <c r="H17" s="68">
        <v>50</v>
      </c>
      <c r="I17" s="29"/>
      <c r="J17" s="1"/>
      <c r="K17" s="46"/>
      <c r="L17" s="46"/>
    </row>
    <row r="18" spans="1:12" x14ac:dyDescent="0.25">
      <c r="A18" s="26">
        <v>13</v>
      </c>
      <c r="B18" s="4"/>
      <c r="C18" s="4" t="s">
        <v>7</v>
      </c>
      <c r="D18" s="24" t="str">
        <f>VLOOKUP(C18,'Tồn kho tháng 5'!$C$4:$D$13,2,0)</f>
        <v>Dầu ăn</v>
      </c>
      <c r="E18" s="4" t="str">
        <f>VLOOKUP(C18,'Tồn kho tháng 5'!$C$4:$E$13,3,0)</f>
        <v>lít</v>
      </c>
      <c r="F18" s="3" t="s">
        <v>90</v>
      </c>
      <c r="G18" s="62"/>
      <c r="H18" s="68">
        <v>2</v>
      </c>
      <c r="I18" s="29"/>
      <c r="J18" s="1"/>
      <c r="K18" s="46"/>
      <c r="L18" s="46"/>
    </row>
    <row r="19" spans="1:12" x14ac:dyDescent="0.25">
      <c r="A19" s="26">
        <v>14</v>
      </c>
      <c r="B19" s="4"/>
      <c r="C19" s="4" t="s">
        <v>14</v>
      </c>
      <c r="D19" s="24" t="str">
        <f>VLOOKUP(C19,'Tồn kho tháng 5'!$C$4:$D$13,2,0)</f>
        <v>Bột canh</v>
      </c>
      <c r="E19" s="4" t="str">
        <f>VLOOKUP(C19,'Tồn kho tháng 5'!$C$4:$E$13,3,0)</f>
        <v>Gói</v>
      </c>
      <c r="F19" s="3" t="s">
        <v>90</v>
      </c>
      <c r="G19" s="62"/>
      <c r="H19" s="68">
        <v>10</v>
      </c>
      <c r="I19" s="29"/>
      <c r="J19" s="1"/>
      <c r="K19" s="46"/>
      <c r="L19" s="46"/>
    </row>
    <row r="20" spans="1:12" x14ac:dyDescent="0.25">
      <c r="A20" s="26">
        <v>15</v>
      </c>
      <c r="B20" s="4"/>
      <c r="C20" s="4" t="s">
        <v>18</v>
      </c>
      <c r="D20" s="24" t="str">
        <f>VLOOKUP(C20,'Tồn kho tháng 5'!$C$4:$D$13,2,0)</f>
        <v>Bột ngọt</v>
      </c>
      <c r="E20" s="4" t="str">
        <f>VLOOKUP(C20,'Tồn kho tháng 5'!$C$4:$E$13,3,0)</f>
        <v>Gói</v>
      </c>
      <c r="F20" s="3" t="s">
        <v>90</v>
      </c>
      <c r="G20" s="62"/>
      <c r="H20" s="68">
        <v>1</v>
      </c>
      <c r="I20" s="29"/>
      <c r="J20" s="1"/>
      <c r="K20" s="46"/>
      <c r="L20" s="46"/>
    </row>
    <row r="21" spans="1:12" x14ac:dyDescent="0.25">
      <c r="A21" s="26">
        <v>16</v>
      </c>
      <c r="B21" s="4"/>
      <c r="C21" s="4" t="s">
        <v>10</v>
      </c>
      <c r="D21" s="24" t="str">
        <f>VLOOKUP(C21,'Tồn kho tháng 5'!$C$4:$D$13,2,0)</f>
        <v>Nước mắm</v>
      </c>
      <c r="E21" s="4" t="str">
        <f>VLOOKUP(C21,'Tồn kho tháng 5'!$C$4:$E$13,3,0)</f>
        <v>lít</v>
      </c>
      <c r="F21" s="3" t="s">
        <v>90</v>
      </c>
      <c r="G21" s="62"/>
      <c r="H21" s="68">
        <v>2</v>
      </c>
      <c r="I21" s="29"/>
      <c r="J21" s="1"/>
      <c r="K21" s="46"/>
      <c r="L21" s="46"/>
    </row>
    <row r="22" spans="1:12" x14ac:dyDescent="0.25">
      <c r="A22" s="26">
        <v>17</v>
      </c>
      <c r="B22" s="4"/>
      <c r="C22" s="4" t="s">
        <v>7</v>
      </c>
      <c r="D22" s="24" t="str">
        <f>VLOOKUP(C22,'Tồn kho tháng 5'!$C$4:$D$13,2,0)</f>
        <v>Dầu ăn</v>
      </c>
      <c r="E22" s="4" t="str">
        <f>VLOOKUP(C22,'Tồn kho tháng 5'!$C$4:$E$13,3,0)</f>
        <v>lít</v>
      </c>
      <c r="F22" s="3" t="s">
        <v>91</v>
      </c>
      <c r="G22" s="62"/>
      <c r="H22" s="68">
        <v>2</v>
      </c>
      <c r="I22" s="29"/>
      <c r="J22" s="1"/>
    </row>
    <row r="23" spans="1:12" x14ac:dyDescent="0.25">
      <c r="A23" s="26">
        <v>18</v>
      </c>
      <c r="B23" s="4"/>
      <c r="C23" s="4" t="s">
        <v>14</v>
      </c>
      <c r="D23" s="24" t="str">
        <f>VLOOKUP(C23,'Tồn kho tháng 5'!$C$4:$D$13,2,0)</f>
        <v>Bột canh</v>
      </c>
      <c r="E23" s="4" t="str">
        <f>VLOOKUP(C23,'Tồn kho tháng 5'!$C$4:$E$13,3,0)</f>
        <v>Gói</v>
      </c>
      <c r="F23" s="3" t="s">
        <v>91</v>
      </c>
      <c r="G23" s="62"/>
      <c r="H23" s="68">
        <v>5</v>
      </c>
      <c r="I23" s="29"/>
      <c r="J23" s="1"/>
    </row>
    <row r="24" spans="1:12" x14ac:dyDescent="0.25">
      <c r="A24" s="26">
        <v>19</v>
      </c>
      <c r="B24" s="4"/>
      <c r="C24" s="4" t="s">
        <v>18</v>
      </c>
      <c r="D24" s="24" t="str">
        <f>VLOOKUP(C24,'Tồn kho tháng 5'!$C$4:$D$13,2,0)</f>
        <v>Bột ngọt</v>
      </c>
      <c r="E24" s="4" t="str">
        <f>VLOOKUP(C24,'Tồn kho tháng 5'!$C$4:$E$13,3,0)</f>
        <v>Gói</v>
      </c>
      <c r="F24" s="3" t="s">
        <v>91</v>
      </c>
      <c r="G24" s="62"/>
      <c r="H24" s="68">
        <v>1</v>
      </c>
      <c r="I24" s="29"/>
      <c r="J24" s="1"/>
    </row>
    <row r="25" spans="1:12" x14ac:dyDescent="0.25">
      <c r="A25" s="26">
        <v>20</v>
      </c>
      <c r="B25" s="4"/>
      <c r="C25" s="4" t="s">
        <v>10</v>
      </c>
      <c r="D25" s="24" t="str">
        <f>VLOOKUP(C25,'Tồn kho tháng 5'!$C$4:$D$13,2,0)</f>
        <v>Nước mắm</v>
      </c>
      <c r="E25" s="4" t="str">
        <f>VLOOKUP(C25,'Tồn kho tháng 5'!$C$4:$E$13,3,0)</f>
        <v>lít</v>
      </c>
      <c r="F25" s="3" t="s">
        <v>91</v>
      </c>
      <c r="G25" s="62"/>
      <c r="H25" s="68">
        <v>2</v>
      </c>
      <c r="I25" s="29"/>
      <c r="J25" s="1"/>
    </row>
    <row r="26" spans="1:12" x14ac:dyDescent="0.25">
      <c r="A26" s="26">
        <v>21</v>
      </c>
      <c r="B26" s="4"/>
      <c r="C26" s="4" t="s">
        <v>4</v>
      </c>
      <c r="D26" s="24" t="str">
        <f>VLOOKUP(C26,'Tồn kho tháng 5'!$C$4:$D$13,2,0)</f>
        <v>Gạo</v>
      </c>
      <c r="E26" s="4" t="str">
        <f>VLOOKUP(C26,'Tồn kho tháng 5'!$C$4:$E$13,3,0)</f>
        <v>kg</v>
      </c>
      <c r="F26" s="70" t="s">
        <v>92</v>
      </c>
      <c r="G26" s="62"/>
      <c r="H26" s="68">
        <v>15</v>
      </c>
      <c r="I26" s="29"/>
      <c r="J26" s="1"/>
    </row>
    <row r="27" spans="1:12" x14ac:dyDescent="0.25">
      <c r="A27" s="26">
        <v>22</v>
      </c>
      <c r="B27" s="4"/>
      <c r="C27" s="4" t="s">
        <v>18</v>
      </c>
      <c r="D27" s="24" t="str">
        <f>VLOOKUP(C27,'Tồn kho tháng 5'!$C$4:$D$13,2,0)</f>
        <v>Bột ngọt</v>
      </c>
      <c r="E27" s="4" t="str">
        <f>VLOOKUP(C27,'Tồn kho tháng 5'!$C$4:$E$13,3,0)</f>
        <v>Gói</v>
      </c>
      <c r="F27" s="70" t="s">
        <v>92</v>
      </c>
      <c r="G27" s="62"/>
      <c r="H27" s="68">
        <v>1</v>
      </c>
      <c r="I27" s="29"/>
      <c r="J27" s="1"/>
    </row>
    <row r="28" spans="1:12" x14ac:dyDescent="0.25">
      <c r="A28" s="26">
        <v>23</v>
      </c>
      <c r="B28" s="4"/>
      <c r="C28" s="4" t="s">
        <v>14</v>
      </c>
      <c r="D28" s="24" t="str">
        <f>VLOOKUP(C28,'Tồn kho tháng 5'!$C$4:$D$13,2,0)</f>
        <v>Bột canh</v>
      </c>
      <c r="E28" s="4" t="str">
        <f>VLOOKUP(C28,'Tồn kho tháng 5'!$C$4:$E$13,3,0)</f>
        <v>Gói</v>
      </c>
      <c r="F28" s="70" t="s">
        <v>92</v>
      </c>
      <c r="G28" s="62"/>
      <c r="H28" s="68">
        <v>2</v>
      </c>
      <c r="I28" s="29"/>
      <c r="J28" s="1"/>
    </row>
    <row r="29" spans="1:12" x14ac:dyDescent="0.25">
      <c r="A29" s="26">
        <v>24</v>
      </c>
      <c r="B29" s="4"/>
      <c r="C29" s="4" t="s">
        <v>22</v>
      </c>
      <c r="D29" s="24" t="str">
        <f>VLOOKUP(C29,'Tồn kho tháng 5'!$C$4:$D$13,2,0)</f>
        <v>Đường</v>
      </c>
      <c r="E29" s="4" t="str">
        <f>VLOOKUP(C29,'Tồn kho tháng 5'!$C$4:$E$13,3,0)</f>
        <v>kg</v>
      </c>
      <c r="F29" s="70" t="s">
        <v>92</v>
      </c>
      <c r="G29" s="62"/>
      <c r="H29" s="68">
        <v>1</v>
      </c>
      <c r="I29" s="29"/>
      <c r="J29" s="1"/>
    </row>
    <row r="30" spans="1:12" x14ac:dyDescent="0.25">
      <c r="A30" s="26">
        <v>25</v>
      </c>
      <c r="B30" s="4"/>
      <c r="C30" s="4" t="s">
        <v>7</v>
      </c>
      <c r="D30" s="24" t="str">
        <f>VLOOKUP(C30,'Tồn kho tháng 5'!$C$4:$D$13,2,0)</f>
        <v>Dầu ăn</v>
      </c>
      <c r="E30" s="4" t="str">
        <f>VLOOKUP(C30,'Tồn kho tháng 5'!$C$4:$E$13,3,0)</f>
        <v>lít</v>
      </c>
      <c r="F30" s="70" t="s">
        <v>92</v>
      </c>
      <c r="G30" s="62"/>
      <c r="H30" s="68">
        <v>1</v>
      </c>
      <c r="I30" s="29"/>
      <c r="J30" s="1"/>
    </row>
    <row r="31" spans="1:12" x14ac:dyDescent="0.25">
      <c r="A31" s="26">
        <v>26</v>
      </c>
      <c r="B31" s="4"/>
      <c r="C31" s="4" t="s">
        <v>10</v>
      </c>
      <c r="D31" s="24" t="str">
        <f>VLOOKUP(C31,'Tồn kho tháng 5'!$C$4:$D$13,2,0)</f>
        <v>Nước mắm</v>
      </c>
      <c r="E31" s="4" t="str">
        <f>VLOOKUP(C31,'Tồn kho tháng 5'!$C$4:$E$13,3,0)</f>
        <v>lít</v>
      </c>
      <c r="F31" s="70" t="s">
        <v>92</v>
      </c>
      <c r="G31" s="62"/>
      <c r="H31" s="68">
        <v>1</v>
      </c>
      <c r="I31" s="29"/>
      <c r="J31" s="1"/>
    </row>
    <row r="32" spans="1:12" x14ac:dyDescent="0.25">
      <c r="A32" s="26">
        <v>27</v>
      </c>
      <c r="B32" s="4"/>
      <c r="C32" s="4" t="s">
        <v>76</v>
      </c>
      <c r="D32" s="24" t="str">
        <f>VLOOKUP(C32,'Tồn kho tháng 5'!$C$13:$D$14,2,0)</f>
        <v>Mỳ tôm</v>
      </c>
      <c r="E32" s="4" t="str">
        <f>VLOOKUP(C32,'Tồn kho tháng 5'!$C$13:$E$14,3,0)</f>
        <v>Gói</v>
      </c>
      <c r="F32" s="70" t="s">
        <v>92</v>
      </c>
      <c r="G32" s="62"/>
      <c r="H32" s="68">
        <v>10</v>
      </c>
      <c r="I32" s="29"/>
      <c r="J32" s="1"/>
    </row>
    <row r="33" spans="1:10" x14ac:dyDescent="0.25">
      <c r="A33" s="26">
        <v>28</v>
      </c>
      <c r="B33" s="4"/>
      <c r="C33" s="4" t="s">
        <v>4</v>
      </c>
      <c r="D33" s="24" t="str">
        <f>VLOOKUP(C33,'Tồn kho tháng 5'!$C$4:$D$13,2,0)</f>
        <v>Gạo</v>
      </c>
      <c r="E33" s="4" t="str">
        <f>VLOOKUP(C33,'Tồn kho tháng 5'!$C$4:$E$13,3,0)</f>
        <v>kg</v>
      </c>
      <c r="F33" s="70" t="s">
        <v>93</v>
      </c>
      <c r="G33" s="62"/>
      <c r="H33" s="68">
        <v>20</v>
      </c>
      <c r="I33" s="29"/>
      <c r="J33" s="1"/>
    </row>
    <row r="34" spans="1:10" x14ac:dyDescent="0.25">
      <c r="A34" s="26">
        <v>29</v>
      </c>
      <c r="B34" s="4"/>
      <c r="C34" s="4" t="s">
        <v>18</v>
      </c>
      <c r="D34" s="24" t="str">
        <f>VLOOKUP(C34,'Tồn kho tháng 5'!$C$4:$D$13,2,0)</f>
        <v>Bột ngọt</v>
      </c>
      <c r="E34" s="4" t="str">
        <f>VLOOKUP(C34,'Tồn kho tháng 5'!$C$4:$E$13,3,0)</f>
        <v>Gói</v>
      </c>
      <c r="F34" s="70" t="s">
        <v>93</v>
      </c>
      <c r="G34" s="62"/>
      <c r="H34" s="68">
        <v>1</v>
      </c>
      <c r="I34" s="29"/>
      <c r="J34" s="1"/>
    </row>
    <row r="35" spans="1:10" x14ac:dyDescent="0.25">
      <c r="A35" s="26">
        <v>30</v>
      </c>
      <c r="B35" s="4"/>
      <c r="C35" s="4" t="s">
        <v>14</v>
      </c>
      <c r="D35" s="24" t="str">
        <f>VLOOKUP(C35,'Tồn kho tháng 5'!$C$4:$D$13,2,0)</f>
        <v>Bột canh</v>
      </c>
      <c r="E35" s="4" t="str">
        <f>VLOOKUP(C35,'Tồn kho tháng 5'!$C$4:$E$13,3,0)</f>
        <v>Gói</v>
      </c>
      <c r="F35" s="70" t="s">
        <v>93</v>
      </c>
      <c r="G35" s="62"/>
      <c r="H35" s="68">
        <v>2</v>
      </c>
      <c r="I35" s="29"/>
      <c r="J35" s="1"/>
    </row>
    <row r="36" spans="1:10" x14ac:dyDescent="0.25">
      <c r="A36" s="26">
        <v>31</v>
      </c>
      <c r="B36" s="4"/>
      <c r="C36" s="4" t="s">
        <v>22</v>
      </c>
      <c r="D36" s="24" t="str">
        <f>VLOOKUP(C36,'Tồn kho tháng 5'!$C$4:$D$13,2,0)</f>
        <v>Đường</v>
      </c>
      <c r="E36" s="4" t="str">
        <f>VLOOKUP(C36,'Tồn kho tháng 5'!$C$4:$E$13,3,0)</f>
        <v>kg</v>
      </c>
      <c r="F36" s="70" t="s">
        <v>94</v>
      </c>
      <c r="G36" s="62"/>
      <c r="H36" s="68">
        <v>1</v>
      </c>
      <c r="I36" s="29"/>
      <c r="J36" s="1"/>
    </row>
    <row r="37" spans="1:10" x14ac:dyDescent="0.25">
      <c r="A37" s="26">
        <v>32</v>
      </c>
      <c r="B37" s="4"/>
      <c r="C37" s="4" t="s">
        <v>7</v>
      </c>
      <c r="D37" s="24" t="str">
        <f>VLOOKUP(C37,'Tồn kho tháng 5'!$C$4:$D$13,2,0)</f>
        <v>Dầu ăn</v>
      </c>
      <c r="E37" s="4" t="str">
        <f>VLOOKUP(C37,'Tồn kho tháng 5'!$C$4:$E$13,3,0)</f>
        <v>lít</v>
      </c>
      <c r="F37" s="70" t="s">
        <v>94</v>
      </c>
      <c r="G37" s="62"/>
      <c r="H37" s="68">
        <v>1</v>
      </c>
      <c r="I37" s="29"/>
      <c r="J37" s="1"/>
    </row>
    <row r="38" spans="1:10" x14ac:dyDescent="0.25">
      <c r="A38" s="26">
        <v>33</v>
      </c>
      <c r="B38" s="4"/>
      <c r="C38" s="4" t="s">
        <v>10</v>
      </c>
      <c r="D38" s="24" t="str">
        <f>VLOOKUP(C38,'Tồn kho tháng 5'!$C$4:$D$13,2,0)</f>
        <v>Nước mắm</v>
      </c>
      <c r="E38" s="4" t="str">
        <f>VLOOKUP(C38,'Tồn kho tháng 5'!$C$4:$E$13,3,0)</f>
        <v>lít</v>
      </c>
      <c r="F38" s="70" t="s">
        <v>94</v>
      </c>
      <c r="G38" s="62"/>
      <c r="H38" s="68">
        <v>1</v>
      </c>
      <c r="I38" s="29"/>
      <c r="J38" s="1"/>
    </row>
    <row r="39" spans="1:10" x14ac:dyDescent="0.25">
      <c r="A39" s="26">
        <v>34</v>
      </c>
      <c r="B39" s="4"/>
      <c r="C39" s="4" t="s">
        <v>76</v>
      </c>
      <c r="D39" s="24" t="str">
        <f>VLOOKUP(C39,'Tồn kho tháng 5'!$C$13:$D$14,2,0)</f>
        <v>Mỳ tôm</v>
      </c>
      <c r="E39" s="4" t="str">
        <f>VLOOKUP(C39,'Tồn kho tháng 5'!$C$13:$E$14,3,0)</f>
        <v>Gói</v>
      </c>
      <c r="F39" s="70" t="s">
        <v>94</v>
      </c>
      <c r="G39" s="62"/>
      <c r="H39" s="68">
        <v>10</v>
      </c>
      <c r="I39" s="29"/>
      <c r="J39" s="1"/>
    </row>
    <row r="40" spans="1:10" x14ac:dyDescent="0.25">
      <c r="A40" s="26">
        <v>35</v>
      </c>
      <c r="B40" s="4"/>
      <c r="C40" s="4" t="s">
        <v>4</v>
      </c>
      <c r="D40" s="24" t="str">
        <f>VLOOKUP(C40,'Tồn kho tháng 5'!$C$4:$D$13,2,0)</f>
        <v>Gạo</v>
      </c>
      <c r="E40" s="4" t="str">
        <f>VLOOKUP(C40,'Tồn kho tháng 5'!$C$4:$E$13,3,0)</f>
        <v>kg</v>
      </c>
      <c r="F40" s="70" t="s">
        <v>95</v>
      </c>
      <c r="G40" s="62"/>
      <c r="H40" s="68">
        <v>10</v>
      </c>
      <c r="I40" s="29"/>
      <c r="J40" s="1"/>
    </row>
    <row r="41" spans="1:10" x14ac:dyDescent="0.25">
      <c r="A41" s="26">
        <v>36</v>
      </c>
      <c r="B41" s="4"/>
      <c r="C41" s="4" t="s">
        <v>7</v>
      </c>
      <c r="D41" s="24" t="str">
        <f>VLOOKUP(C41,'Tồn kho tháng 5'!$C$4:$D$13,2,0)</f>
        <v>Dầu ăn</v>
      </c>
      <c r="E41" s="4" t="str">
        <f>VLOOKUP(C41,'Tồn kho tháng 5'!$C$4:$E$13,3,0)</f>
        <v>lít</v>
      </c>
      <c r="F41" s="70" t="s">
        <v>95</v>
      </c>
      <c r="G41" s="62"/>
      <c r="H41" s="68">
        <v>1</v>
      </c>
      <c r="I41" s="29"/>
      <c r="J41" s="1"/>
    </row>
    <row r="42" spans="1:10" x14ac:dyDescent="0.25">
      <c r="A42" s="26">
        <v>37</v>
      </c>
      <c r="B42" s="4"/>
      <c r="C42" s="4" t="s">
        <v>4</v>
      </c>
      <c r="D42" s="24" t="str">
        <f>VLOOKUP(C42,'Tồn kho tháng 5'!$C$4:$D$13,2,0)</f>
        <v>Gạo</v>
      </c>
      <c r="E42" s="4" t="str">
        <f>VLOOKUP(C42,'Tồn kho tháng 5'!$C$4:$E$13,3,0)</f>
        <v>kg</v>
      </c>
      <c r="F42" s="70" t="s">
        <v>96</v>
      </c>
      <c r="G42" s="62"/>
      <c r="H42" s="68">
        <v>15</v>
      </c>
      <c r="I42" s="29"/>
      <c r="J42" s="1"/>
    </row>
    <row r="43" spans="1:10" x14ac:dyDescent="0.25">
      <c r="A43" s="26">
        <v>38</v>
      </c>
      <c r="B43" s="4"/>
      <c r="C43" s="4" t="s">
        <v>18</v>
      </c>
      <c r="D43" s="24" t="str">
        <f>VLOOKUP(C43,'Tồn kho tháng 5'!$C$4:$D$13,2,0)</f>
        <v>Bột ngọt</v>
      </c>
      <c r="E43" s="4" t="str">
        <f>VLOOKUP(C43,'Tồn kho tháng 5'!$C$4:$E$13,3,0)</f>
        <v>Gói</v>
      </c>
      <c r="F43" s="70" t="s">
        <v>96</v>
      </c>
      <c r="G43" s="62"/>
      <c r="H43" s="68">
        <v>1</v>
      </c>
      <c r="I43" s="29"/>
      <c r="J43" s="1"/>
    </row>
    <row r="44" spans="1:10" x14ac:dyDescent="0.25">
      <c r="A44" s="26">
        <v>39</v>
      </c>
      <c r="B44" s="4"/>
      <c r="C44" s="4" t="s">
        <v>14</v>
      </c>
      <c r="D44" s="24" t="str">
        <f>VLOOKUP(C44,'Tồn kho tháng 5'!$C$4:$D$13,2,0)</f>
        <v>Bột canh</v>
      </c>
      <c r="E44" s="4" t="str">
        <f>VLOOKUP(C44,'Tồn kho tháng 5'!$C$4:$E$13,3,0)</f>
        <v>Gói</v>
      </c>
      <c r="F44" s="70" t="s">
        <v>96</v>
      </c>
      <c r="G44" s="62"/>
      <c r="H44" s="68">
        <v>2</v>
      </c>
      <c r="I44" s="29"/>
      <c r="J44" s="1"/>
    </row>
    <row r="45" spans="1:10" x14ac:dyDescent="0.25">
      <c r="A45" s="26">
        <v>40</v>
      </c>
      <c r="B45" s="4"/>
      <c r="C45" s="4" t="s">
        <v>22</v>
      </c>
      <c r="D45" s="24" t="str">
        <f>VLOOKUP(C45,'Tồn kho tháng 5'!$C$4:$D$13,2,0)</f>
        <v>Đường</v>
      </c>
      <c r="E45" s="4" t="str">
        <f>VLOOKUP(C45,'Tồn kho tháng 5'!$C$4:$E$13,3,0)</f>
        <v>kg</v>
      </c>
      <c r="F45" s="70" t="s">
        <v>96</v>
      </c>
      <c r="G45" s="62"/>
      <c r="H45" s="68">
        <v>1</v>
      </c>
      <c r="I45" s="29"/>
      <c r="J45" s="1"/>
    </row>
    <row r="46" spans="1:10" x14ac:dyDescent="0.25">
      <c r="A46" s="26">
        <v>41</v>
      </c>
      <c r="B46" s="4"/>
      <c r="C46" s="4" t="s">
        <v>7</v>
      </c>
      <c r="D46" s="24" t="str">
        <f>VLOOKUP(C46,'Tồn kho tháng 5'!$C$4:$D$13,2,0)</f>
        <v>Dầu ăn</v>
      </c>
      <c r="E46" s="4" t="str">
        <f>VLOOKUP(C46,'Tồn kho tháng 5'!$C$4:$E$13,3,0)</f>
        <v>lít</v>
      </c>
      <c r="F46" s="70" t="s">
        <v>96</v>
      </c>
      <c r="G46" s="62"/>
      <c r="H46" s="68">
        <v>1</v>
      </c>
      <c r="I46" s="29"/>
      <c r="J46" s="1"/>
    </row>
    <row r="47" spans="1:10" x14ac:dyDescent="0.25">
      <c r="A47" s="26">
        <v>42</v>
      </c>
      <c r="B47" s="4"/>
      <c r="C47" s="4" t="s">
        <v>10</v>
      </c>
      <c r="D47" s="24" t="str">
        <f>VLOOKUP(C47,'Tồn kho tháng 5'!$C$4:$D$13,2,0)</f>
        <v>Nước mắm</v>
      </c>
      <c r="E47" s="4" t="str">
        <f>VLOOKUP(C47,'Tồn kho tháng 5'!$C$4:$E$13,3,0)</f>
        <v>lít</v>
      </c>
      <c r="F47" s="70" t="s">
        <v>96</v>
      </c>
      <c r="G47" s="62"/>
      <c r="H47" s="68">
        <v>1</v>
      </c>
      <c r="I47" s="29"/>
      <c r="J47" s="1"/>
    </row>
    <row r="48" spans="1:10" x14ac:dyDescent="0.25">
      <c r="A48" s="26">
        <v>43</v>
      </c>
      <c r="B48" s="4"/>
      <c r="C48" s="4" t="s">
        <v>76</v>
      </c>
      <c r="D48" s="24" t="str">
        <f>VLOOKUP(C48,'Tồn kho tháng 5'!$C$13:$D$14,2,0)</f>
        <v>Mỳ tôm</v>
      </c>
      <c r="E48" s="4" t="str">
        <f>VLOOKUP(C48,'Tồn kho tháng 5'!$C$13:$E$14,3,0)</f>
        <v>Gói</v>
      </c>
      <c r="F48" s="70" t="s">
        <v>96</v>
      </c>
      <c r="G48" s="62"/>
      <c r="H48" s="68">
        <v>10</v>
      </c>
      <c r="I48" s="29"/>
      <c r="J48" s="1"/>
    </row>
    <row r="49" spans="1:10" x14ac:dyDescent="0.25">
      <c r="A49" s="26">
        <v>44</v>
      </c>
      <c r="B49" s="4"/>
      <c r="C49" s="4" t="s">
        <v>4</v>
      </c>
      <c r="D49" s="24" t="str">
        <f>VLOOKUP(C49,'Tồn kho tháng 5'!$C$4:$D$13,2,0)</f>
        <v>Gạo</v>
      </c>
      <c r="E49" s="4" t="str">
        <f>VLOOKUP(C49,'Tồn kho tháng 5'!$C$4:$E$13,3,0)</f>
        <v>kg</v>
      </c>
      <c r="F49" s="70" t="s">
        <v>97</v>
      </c>
      <c r="G49" s="62"/>
      <c r="H49" s="68">
        <v>15</v>
      </c>
      <c r="I49" s="29"/>
      <c r="J49" s="1"/>
    </row>
    <row r="50" spans="1:10" x14ac:dyDescent="0.25">
      <c r="A50" s="26">
        <v>45</v>
      </c>
      <c r="B50" s="4"/>
      <c r="C50" s="4" t="s">
        <v>18</v>
      </c>
      <c r="D50" s="24" t="str">
        <f>VLOOKUP(C50,'Tồn kho tháng 5'!$C$4:$D$13,2,0)</f>
        <v>Bột ngọt</v>
      </c>
      <c r="E50" s="4" t="str">
        <f>VLOOKUP(C50,'Tồn kho tháng 5'!$C$4:$E$13,3,0)</f>
        <v>Gói</v>
      </c>
      <c r="F50" s="70" t="s">
        <v>97</v>
      </c>
      <c r="G50" s="62"/>
      <c r="H50" s="68">
        <v>1</v>
      </c>
      <c r="I50" s="29"/>
      <c r="J50" s="1"/>
    </row>
    <row r="51" spans="1:10" x14ac:dyDescent="0.25">
      <c r="A51" s="26">
        <v>46</v>
      </c>
      <c r="B51" s="4"/>
      <c r="C51" s="4" t="s">
        <v>14</v>
      </c>
      <c r="D51" s="24" t="str">
        <f>VLOOKUP(C51,'Tồn kho tháng 5'!$C$4:$D$13,2,0)</f>
        <v>Bột canh</v>
      </c>
      <c r="E51" s="4" t="str">
        <f>VLOOKUP(C51,'Tồn kho tháng 5'!$C$4:$E$13,3,0)</f>
        <v>Gói</v>
      </c>
      <c r="F51" s="70" t="s">
        <v>97</v>
      </c>
      <c r="G51" s="62"/>
      <c r="H51" s="68">
        <v>2</v>
      </c>
      <c r="I51" s="29"/>
      <c r="J51" s="1"/>
    </row>
    <row r="52" spans="1:10" x14ac:dyDescent="0.25">
      <c r="A52" s="26">
        <v>47</v>
      </c>
      <c r="B52" s="4"/>
      <c r="C52" s="4" t="s">
        <v>22</v>
      </c>
      <c r="D52" s="24" t="str">
        <f>VLOOKUP(C52,'Tồn kho tháng 5'!$C$4:$D$13,2,0)</f>
        <v>Đường</v>
      </c>
      <c r="E52" s="4" t="str">
        <f>VLOOKUP(C52,'Tồn kho tháng 5'!$C$4:$E$13,3,0)</f>
        <v>kg</v>
      </c>
      <c r="F52" s="70" t="s">
        <v>97</v>
      </c>
      <c r="G52" s="62"/>
      <c r="H52" s="68">
        <v>1</v>
      </c>
      <c r="I52" s="29"/>
      <c r="J52" s="1"/>
    </row>
    <row r="53" spans="1:10" x14ac:dyDescent="0.25">
      <c r="A53" s="26">
        <v>48</v>
      </c>
      <c r="B53" s="4"/>
      <c r="C53" s="4" t="s">
        <v>7</v>
      </c>
      <c r="D53" s="24" t="str">
        <f>VLOOKUP(C53,'Tồn kho tháng 5'!$C$4:$D$13,2,0)</f>
        <v>Dầu ăn</v>
      </c>
      <c r="E53" s="4" t="str">
        <f>VLOOKUP(C53,'Tồn kho tháng 5'!$C$4:$E$13,3,0)</f>
        <v>lít</v>
      </c>
      <c r="F53" s="70" t="s">
        <v>97</v>
      </c>
      <c r="G53" s="62"/>
      <c r="H53" s="68">
        <v>1</v>
      </c>
      <c r="I53" s="29"/>
      <c r="J53" s="1"/>
    </row>
    <row r="54" spans="1:10" x14ac:dyDescent="0.25">
      <c r="A54" s="26">
        <v>49</v>
      </c>
      <c r="B54" s="4"/>
      <c r="C54" s="4" t="s">
        <v>10</v>
      </c>
      <c r="D54" s="24" t="str">
        <f>VLOOKUP(C54,'Tồn kho tháng 5'!$C$4:$D$13,2,0)</f>
        <v>Nước mắm</v>
      </c>
      <c r="E54" s="4" t="str">
        <f>VLOOKUP(C54,'Tồn kho tháng 5'!$C$4:$E$13,3,0)</f>
        <v>lít</v>
      </c>
      <c r="F54" s="70" t="s">
        <v>97</v>
      </c>
      <c r="G54" s="62"/>
      <c r="H54" s="68">
        <v>1</v>
      </c>
      <c r="I54" s="29"/>
      <c r="J54" s="1"/>
    </row>
    <row r="55" spans="1:10" x14ac:dyDescent="0.25">
      <c r="A55" s="26">
        <v>50</v>
      </c>
      <c r="B55" s="4"/>
      <c r="C55" s="4" t="s">
        <v>76</v>
      </c>
      <c r="D55" s="24" t="str">
        <f>VLOOKUP(C55,'Tồn kho tháng 5'!$C$13:$D$14,2,0)</f>
        <v>Mỳ tôm</v>
      </c>
      <c r="E55" s="4" t="str">
        <f>VLOOKUP(C55,'Tồn kho tháng 5'!$C$13:$E$14,3,0)</f>
        <v>Gói</v>
      </c>
      <c r="F55" s="70" t="s">
        <v>97</v>
      </c>
      <c r="G55" s="62"/>
      <c r="H55" s="68">
        <v>10</v>
      </c>
      <c r="I55" s="29"/>
      <c r="J55" s="1"/>
    </row>
    <row r="56" spans="1:10" x14ac:dyDescent="0.25">
      <c r="A56" s="26">
        <v>51</v>
      </c>
      <c r="B56" s="4"/>
      <c r="C56" s="4" t="s">
        <v>4</v>
      </c>
      <c r="D56" s="24" t="str">
        <f>VLOOKUP(C56,'Tồn kho tháng 5'!$C$4:$D$13,2,0)</f>
        <v>Gạo</v>
      </c>
      <c r="E56" s="4" t="str">
        <f>VLOOKUP(C56,'Tồn kho tháng 5'!$C$4:$E$13,3,0)</f>
        <v>kg</v>
      </c>
      <c r="F56" s="70" t="s">
        <v>98</v>
      </c>
      <c r="G56" s="62"/>
      <c r="H56" s="68">
        <v>15</v>
      </c>
      <c r="I56" s="29"/>
      <c r="J56" s="1"/>
    </row>
    <row r="57" spans="1:10" x14ac:dyDescent="0.25">
      <c r="A57" s="26">
        <v>52</v>
      </c>
      <c r="B57" s="4"/>
      <c r="C57" s="4" t="s">
        <v>18</v>
      </c>
      <c r="D57" s="24" t="str">
        <f>VLOOKUP(C57,'Tồn kho tháng 5'!$C$4:$D$13,2,0)</f>
        <v>Bột ngọt</v>
      </c>
      <c r="E57" s="4" t="str">
        <f>VLOOKUP(C57,'Tồn kho tháng 5'!$C$4:$E$13,3,0)</f>
        <v>Gói</v>
      </c>
      <c r="F57" s="70" t="s">
        <v>98</v>
      </c>
      <c r="G57" s="62"/>
      <c r="H57" s="68">
        <v>1</v>
      </c>
      <c r="I57" s="29"/>
      <c r="J57" s="1"/>
    </row>
    <row r="58" spans="1:10" x14ac:dyDescent="0.25">
      <c r="A58" s="26">
        <v>53</v>
      </c>
      <c r="B58" s="4"/>
      <c r="C58" s="4" t="s">
        <v>14</v>
      </c>
      <c r="D58" s="24" t="str">
        <f>VLOOKUP(C58,'Tồn kho tháng 5'!$C$4:$D$13,2,0)</f>
        <v>Bột canh</v>
      </c>
      <c r="E58" s="4" t="str">
        <f>VLOOKUP(C58,'Tồn kho tháng 5'!$C$4:$E$13,3,0)</f>
        <v>Gói</v>
      </c>
      <c r="F58" s="70" t="s">
        <v>98</v>
      </c>
      <c r="G58" s="62"/>
      <c r="H58" s="68">
        <v>2</v>
      </c>
      <c r="I58" s="29"/>
      <c r="J58" s="1"/>
    </row>
    <row r="59" spans="1:10" x14ac:dyDescent="0.25">
      <c r="A59" s="26">
        <v>54</v>
      </c>
      <c r="B59" s="4"/>
      <c r="C59" s="4" t="s">
        <v>22</v>
      </c>
      <c r="D59" s="24" t="str">
        <f>VLOOKUP(C59,'Tồn kho tháng 5'!$C$4:$D$13,2,0)</f>
        <v>Đường</v>
      </c>
      <c r="E59" s="4" t="str">
        <f>VLOOKUP(C59,'Tồn kho tháng 5'!$C$4:$E$13,3,0)</f>
        <v>kg</v>
      </c>
      <c r="F59" s="70" t="s">
        <v>98</v>
      </c>
      <c r="G59" s="62"/>
      <c r="H59" s="68">
        <v>1</v>
      </c>
      <c r="I59" s="29"/>
      <c r="J59" s="1"/>
    </row>
    <row r="60" spans="1:10" x14ac:dyDescent="0.25">
      <c r="A60" s="26">
        <v>55</v>
      </c>
      <c r="B60" s="4"/>
      <c r="C60" s="4" t="s">
        <v>7</v>
      </c>
      <c r="D60" s="24" t="str">
        <f>VLOOKUP(C60,'Tồn kho tháng 5'!$C$4:$D$13,2,0)</f>
        <v>Dầu ăn</v>
      </c>
      <c r="E60" s="4" t="str">
        <f>VLOOKUP(C60,'Tồn kho tháng 5'!$C$4:$E$13,3,0)</f>
        <v>lít</v>
      </c>
      <c r="F60" s="70" t="s">
        <v>98</v>
      </c>
      <c r="G60" s="62"/>
      <c r="H60" s="68">
        <v>1</v>
      </c>
      <c r="I60" s="29"/>
      <c r="J60" s="1"/>
    </row>
    <row r="61" spans="1:10" x14ac:dyDescent="0.25">
      <c r="A61" s="26">
        <v>56</v>
      </c>
      <c r="B61" s="4"/>
      <c r="C61" s="4" t="s">
        <v>10</v>
      </c>
      <c r="D61" s="24" t="str">
        <f>VLOOKUP(C61,'Tồn kho tháng 5'!$C$4:$D$13,2,0)</f>
        <v>Nước mắm</v>
      </c>
      <c r="E61" s="4" t="str">
        <f>VLOOKUP(C61,'Tồn kho tháng 5'!$C$4:$E$13,3,0)</f>
        <v>lít</v>
      </c>
      <c r="F61" s="70" t="s">
        <v>98</v>
      </c>
      <c r="G61" s="62"/>
      <c r="H61" s="68">
        <v>1</v>
      </c>
      <c r="I61" s="29"/>
      <c r="J61" s="1"/>
    </row>
    <row r="62" spans="1:10" x14ac:dyDescent="0.25">
      <c r="A62" s="26">
        <v>57</v>
      </c>
      <c r="B62" s="4"/>
      <c r="C62" s="4" t="s">
        <v>76</v>
      </c>
      <c r="D62" s="24" t="str">
        <f>VLOOKUP(C62,'Tồn kho tháng 5'!$C$13:$D$14,2,0)</f>
        <v>Mỳ tôm</v>
      </c>
      <c r="E62" s="4" t="str">
        <f>VLOOKUP(C62,'Tồn kho tháng 5'!$C$13:$E$14,3,0)</f>
        <v>Gói</v>
      </c>
      <c r="F62" s="70" t="s">
        <v>98</v>
      </c>
      <c r="G62" s="62"/>
      <c r="H62" s="68">
        <v>10</v>
      </c>
      <c r="I62" s="29"/>
      <c r="J62" s="1"/>
    </row>
    <row r="63" spans="1:10" x14ac:dyDescent="0.25">
      <c r="A63" s="26">
        <v>58</v>
      </c>
      <c r="B63" s="4"/>
      <c r="C63" s="4" t="s">
        <v>4</v>
      </c>
      <c r="D63" s="24" t="str">
        <f>VLOOKUP(C63,'Tồn kho tháng 5'!$C$4:$D$13,2,0)</f>
        <v>Gạo</v>
      </c>
      <c r="E63" s="4" t="str">
        <f>VLOOKUP(C63,'Tồn kho tháng 5'!$C$4:$E$13,3,0)</f>
        <v>kg</v>
      </c>
      <c r="F63" s="70" t="s">
        <v>99</v>
      </c>
      <c r="G63" s="62"/>
      <c r="H63" s="68">
        <v>15</v>
      </c>
      <c r="I63" s="29"/>
      <c r="J63" s="1"/>
    </row>
    <row r="64" spans="1:10" x14ac:dyDescent="0.25">
      <c r="A64" s="26">
        <v>59</v>
      </c>
      <c r="B64" s="4"/>
      <c r="C64" s="4" t="s">
        <v>4</v>
      </c>
      <c r="D64" s="24" t="str">
        <f>VLOOKUP(C64,'Tồn kho tháng 5'!$C$4:$D$13,2,0)</f>
        <v>Gạo</v>
      </c>
      <c r="E64" s="4" t="str">
        <f>VLOOKUP(C64,'Tồn kho tháng 5'!$C$4:$E$13,3,0)</f>
        <v>kg</v>
      </c>
      <c r="F64" s="70" t="s">
        <v>100</v>
      </c>
      <c r="G64" s="62"/>
      <c r="H64" s="68">
        <v>20</v>
      </c>
      <c r="I64" s="29"/>
      <c r="J64" s="1"/>
    </row>
    <row r="65" spans="1:10" x14ac:dyDescent="0.25">
      <c r="A65" s="26">
        <v>60</v>
      </c>
      <c r="B65" s="4"/>
      <c r="C65" s="4" t="s">
        <v>18</v>
      </c>
      <c r="D65" s="24" t="str">
        <f>VLOOKUP(C65,'Tồn kho tháng 5'!$C$4:$D$13,2,0)</f>
        <v>Bột ngọt</v>
      </c>
      <c r="E65" s="4" t="str">
        <f>VLOOKUP(C65,'Tồn kho tháng 5'!$C$4:$E$13,3,0)</f>
        <v>Gói</v>
      </c>
      <c r="F65" s="70" t="s">
        <v>100</v>
      </c>
      <c r="G65" s="62"/>
      <c r="H65" s="68">
        <v>1</v>
      </c>
      <c r="I65" s="29"/>
      <c r="J65" s="1"/>
    </row>
    <row r="66" spans="1:10" x14ac:dyDescent="0.25">
      <c r="A66" s="26">
        <v>61</v>
      </c>
      <c r="B66" s="4"/>
      <c r="C66" s="4" t="s">
        <v>14</v>
      </c>
      <c r="D66" s="24" t="str">
        <f>VLOOKUP(C66,'Tồn kho tháng 5'!$C$4:$D$13,2,0)</f>
        <v>Bột canh</v>
      </c>
      <c r="E66" s="4" t="str">
        <f>VLOOKUP(C66,'Tồn kho tháng 5'!$C$4:$E$13,3,0)</f>
        <v>Gói</v>
      </c>
      <c r="F66" s="70" t="s">
        <v>100</v>
      </c>
      <c r="G66" s="62"/>
      <c r="H66" s="68">
        <v>2</v>
      </c>
      <c r="I66" s="29"/>
      <c r="J66" s="1"/>
    </row>
    <row r="67" spans="1:10" x14ac:dyDescent="0.25">
      <c r="A67" s="26">
        <v>62</v>
      </c>
      <c r="B67" s="4"/>
      <c r="C67" s="4" t="s">
        <v>22</v>
      </c>
      <c r="D67" s="24" t="str">
        <f>VLOOKUP(C67,'Tồn kho tháng 5'!$C$4:$D$13,2,0)</f>
        <v>Đường</v>
      </c>
      <c r="E67" s="4" t="str">
        <f>VLOOKUP(C67,'Tồn kho tháng 5'!$C$4:$E$13,3,0)</f>
        <v>kg</v>
      </c>
      <c r="F67" s="70" t="s">
        <v>100</v>
      </c>
      <c r="G67" s="62"/>
      <c r="H67" s="68">
        <v>1</v>
      </c>
      <c r="I67" s="29"/>
      <c r="J67" s="1"/>
    </row>
    <row r="68" spans="1:10" x14ac:dyDescent="0.25">
      <c r="A68" s="26">
        <v>63</v>
      </c>
      <c r="B68" s="4"/>
      <c r="C68" s="4" t="s">
        <v>7</v>
      </c>
      <c r="D68" s="24" t="str">
        <f>VLOOKUP(C68,'Tồn kho tháng 5'!$C$4:$D$13,2,0)</f>
        <v>Dầu ăn</v>
      </c>
      <c r="E68" s="4" t="str">
        <f>VLOOKUP(C68,'Tồn kho tháng 5'!$C$4:$E$13,3,0)</f>
        <v>lít</v>
      </c>
      <c r="F68" s="70" t="s">
        <v>100</v>
      </c>
      <c r="G68" s="62"/>
      <c r="H68" s="68">
        <v>1</v>
      </c>
      <c r="I68" s="29"/>
      <c r="J68" s="1"/>
    </row>
    <row r="69" spans="1:10" x14ac:dyDescent="0.25">
      <c r="A69" s="26">
        <v>64</v>
      </c>
      <c r="B69" s="4"/>
      <c r="C69" s="4" t="s">
        <v>10</v>
      </c>
      <c r="D69" s="24" t="str">
        <f>VLOOKUP(C69,'Tồn kho tháng 5'!$C$4:$D$13,2,0)</f>
        <v>Nước mắm</v>
      </c>
      <c r="E69" s="4" t="str">
        <f>VLOOKUP(C69,'Tồn kho tháng 5'!$C$4:$E$13,3,0)</f>
        <v>lít</v>
      </c>
      <c r="F69" s="70" t="s">
        <v>100</v>
      </c>
      <c r="G69" s="62"/>
      <c r="H69" s="68">
        <v>1</v>
      </c>
      <c r="I69" s="29"/>
      <c r="J69" s="1"/>
    </row>
    <row r="70" spans="1:10" x14ac:dyDescent="0.25">
      <c r="A70" s="26">
        <v>65</v>
      </c>
      <c r="B70" s="4"/>
      <c r="C70" s="4" t="s">
        <v>81</v>
      </c>
      <c r="D70" s="24" t="str">
        <f>VLOOKUP(C70,'Tồn kho tháng 5'!$C$13:$D$15,2,0)</f>
        <v>Sữa bột</v>
      </c>
      <c r="E70" s="4" t="str">
        <f>VLOOKUP(C70,'Tồn kho tháng 5'!$C$13:$E$15,3,0)</f>
        <v>Hộp</v>
      </c>
      <c r="F70" s="70" t="s">
        <v>100</v>
      </c>
      <c r="G70" s="62"/>
      <c r="H70" s="68">
        <v>1</v>
      </c>
      <c r="I70" s="29"/>
      <c r="J70" s="1"/>
    </row>
    <row r="71" spans="1:10" x14ac:dyDescent="0.25">
      <c r="A71" s="26">
        <v>66</v>
      </c>
      <c r="B71" s="4"/>
      <c r="C71" s="4" t="s">
        <v>76</v>
      </c>
      <c r="D71" s="24" t="str">
        <f>VLOOKUP(C71,'Tồn kho tháng 5'!$C$13:$D$14,2,0)</f>
        <v>Mỳ tôm</v>
      </c>
      <c r="E71" s="4" t="str">
        <f>VLOOKUP(C71,'Tồn kho tháng 5'!$C$13:$E$14,3,0)</f>
        <v>Gói</v>
      </c>
      <c r="F71" s="70" t="s">
        <v>100</v>
      </c>
      <c r="G71" s="62"/>
      <c r="H71" s="68">
        <v>10</v>
      </c>
      <c r="I71" s="29"/>
      <c r="J71" s="1"/>
    </row>
    <row r="72" spans="1:10" x14ac:dyDescent="0.25">
      <c r="A72" s="26">
        <v>67</v>
      </c>
      <c r="B72" s="4"/>
      <c r="C72" s="4" t="s">
        <v>4</v>
      </c>
      <c r="D72" s="24" t="str">
        <f>VLOOKUP(C72,'Tồn kho tháng 5'!$C$4:$D$13,2,0)</f>
        <v>Gạo</v>
      </c>
      <c r="E72" s="4" t="str">
        <f>VLOOKUP(C72,'Tồn kho tháng 5'!$C$4:$E$13,3,0)</f>
        <v>kg</v>
      </c>
      <c r="F72" s="70" t="s">
        <v>101</v>
      </c>
      <c r="G72" s="62"/>
      <c r="H72" s="68">
        <v>20</v>
      </c>
      <c r="I72" s="29"/>
      <c r="J72" s="1"/>
    </row>
    <row r="73" spans="1:10" x14ac:dyDescent="0.25">
      <c r="A73" s="26">
        <v>68</v>
      </c>
      <c r="B73" s="4"/>
      <c r="C73" s="4" t="s">
        <v>18</v>
      </c>
      <c r="D73" s="24" t="str">
        <f>VLOOKUP(C73,'Tồn kho tháng 5'!$C$4:$D$13,2,0)</f>
        <v>Bột ngọt</v>
      </c>
      <c r="E73" s="4" t="str">
        <f>VLOOKUP(C73,'Tồn kho tháng 5'!$C$4:$E$13,3,0)</f>
        <v>Gói</v>
      </c>
      <c r="F73" s="70" t="s">
        <v>101</v>
      </c>
      <c r="G73" s="62"/>
      <c r="H73" s="68">
        <v>1</v>
      </c>
      <c r="I73" s="29"/>
      <c r="J73" s="1"/>
    </row>
    <row r="74" spans="1:10" x14ac:dyDescent="0.25">
      <c r="A74" s="26">
        <v>69</v>
      </c>
      <c r="B74" s="4"/>
      <c r="C74" s="4" t="s">
        <v>14</v>
      </c>
      <c r="D74" s="24" t="str">
        <f>VLOOKUP(C74,'Tồn kho tháng 5'!$C$4:$D$13,2,0)</f>
        <v>Bột canh</v>
      </c>
      <c r="E74" s="4" t="str">
        <f>VLOOKUP(C74,'Tồn kho tháng 5'!$C$4:$E$13,3,0)</f>
        <v>Gói</v>
      </c>
      <c r="F74" s="70" t="s">
        <v>101</v>
      </c>
      <c r="G74" s="62"/>
      <c r="H74" s="68">
        <v>2</v>
      </c>
      <c r="I74" s="29"/>
      <c r="J74" s="1"/>
    </row>
    <row r="75" spans="1:10" x14ac:dyDescent="0.25">
      <c r="A75" s="26">
        <v>70</v>
      </c>
      <c r="B75" s="4"/>
      <c r="C75" s="4" t="s">
        <v>22</v>
      </c>
      <c r="D75" s="24" t="str">
        <f>VLOOKUP(C75,'Tồn kho tháng 5'!$C$4:$D$13,2,0)</f>
        <v>Đường</v>
      </c>
      <c r="E75" s="4" t="str">
        <f>VLOOKUP(C75,'Tồn kho tháng 5'!$C$4:$E$13,3,0)</f>
        <v>kg</v>
      </c>
      <c r="F75" s="70" t="s">
        <v>101</v>
      </c>
      <c r="G75" s="62"/>
      <c r="H75" s="68">
        <v>1</v>
      </c>
      <c r="I75" s="29"/>
      <c r="J75" s="1"/>
    </row>
    <row r="76" spans="1:10" x14ac:dyDescent="0.25">
      <c r="A76" s="26">
        <v>71</v>
      </c>
      <c r="B76" s="4"/>
      <c r="C76" s="4" t="s">
        <v>7</v>
      </c>
      <c r="D76" s="24" t="str">
        <f>VLOOKUP(C76,'Tồn kho tháng 5'!$C$4:$D$13,2,0)</f>
        <v>Dầu ăn</v>
      </c>
      <c r="E76" s="4" t="str">
        <f>VLOOKUP(C76,'Tồn kho tháng 5'!$C$4:$E$13,3,0)</f>
        <v>lít</v>
      </c>
      <c r="F76" s="70" t="s">
        <v>101</v>
      </c>
      <c r="G76" s="62"/>
      <c r="H76" s="68">
        <v>1</v>
      </c>
      <c r="I76" s="29"/>
      <c r="J76" s="1"/>
    </row>
    <row r="77" spans="1:10" x14ac:dyDescent="0.25">
      <c r="A77" s="26">
        <v>72</v>
      </c>
      <c r="B77" s="4"/>
      <c r="C77" s="4" t="s">
        <v>10</v>
      </c>
      <c r="D77" s="24" t="str">
        <f>VLOOKUP(C77,'Tồn kho tháng 5'!$C$4:$D$13,2,0)</f>
        <v>Nước mắm</v>
      </c>
      <c r="E77" s="4" t="str">
        <f>VLOOKUP(C77,'Tồn kho tháng 5'!$C$4:$E$13,3,0)</f>
        <v>lít</v>
      </c>
      <c r="F77" s="70" t="s">
        <v>101</v>
      </c>
      <c r="G77" s="62"/>
      <c r="H77" s="68">
        <v>1</v>
      </c>
      <c r="I77" s="29"/>
      <c r="J77" s="1"/>
    </row>
    <row r="78" spans="1:10" x14ac:dyDescent="0.25">
      <c r="A78" s="26">
        <v>73</v>
      </c>
      <c r="B78" s="4"/>
      <c r="C78" s="4" t="s">
        <v>81</v>
      </c>
      <c r="D78" s="24" t="str">
        <f>VLOOKUP(C78,'Tồn kho tháng 5'!$C$13:$D$15,2,0)</f>
        <v>Sữa bột</v>
      </c>
      <c r="E78" s="4" t="str">
        <f>VLOOKUP(C78,'Tồn kho tháng 5'!$C$13:$E$15,3,0)</f>
        <v>Hộp</v>
      </c>
      <c r="F78" s="70" t="s">
        <v>101</v>
      </c>
      <c r="G78" s="62"/>
      <c r="H78" s="68">
        <v>1</v>
      </c>
      <c r="I78" s="29"/>
      <c r="J78" s="1"/>
    </row>
    <row r="79" spans="1:10" x14ac:dyDescent="0.25">
      <c r="A79" s="26">
        <v>74</v>
      </c>
      <c r="B79" s="4"/>
      <c r="C79" s="4" t="s">
        <v>76</v>
      </c>
      <c r="D79" s="24" t="str">
        <f>VLOOKUP(C79,'Tồn kho tháng 5'!$C$13:$D$14,2,0)</f>
        <v>Mỳ tôm</v>
      </c>
      <c r="E79" s="4" t="str">
        <f>VLOOKUP(C79,'Tồn kho tháng 5'!$C$13:$E$14,3,0)</f>
        <v>Gói</v>
      </c>
      <c r="F79" s="70" t="s">
        <v>101</v>
      </c>
      <c r="G79" s="62"/>
      <c r="H79" s="68">
        <v>10</v>
      </c>
      <c r="I79" s="29"/>
      <c r="J79" s="1"/>
    </row>
    <row r="80" spans="1:10" x14ac:dyDescent="0.25">
      <c r="A80" s="26">
        <v>75</v>
      </c>
      <c r="B80" s="4"/>
      <c r="C80" s="4" t="s">
        <v>4</v>
      </c>
      <c r="D80" s="24" t="str">
        <f>VLOOKUP(C80,'Tồn kho tháng 5'!$C$4:$D$13,2,0)</f>
        <v>Gạo</v>
      </c>
      <c r="E80" s="4" t="str">
        <f>VLOOKUP(C80,'Tồn kho tháng 5'!$C$4:$E$13,3,0)</f>
        <v>kg</v>
      </c>
      <c r="F80" s="70" t="s">
        <v>102</v>
      </c>
      <c r="G80" s="62"/>
      <c r="H80" s="68">
        <v>10</v>
      </c>
      <c r="I80" s="29"/>
      <c r="J80" s="1"/>
    </row>
    <row r="81" spans="1:10" x14ac:dyDescent="0.25">
      <c r="A81" s="26">
        <v>76</v>
      </c>
      <c r="B81" s="4"/>
      <c r="C81" s="4" t="s">
        <v>18</v>
      </c>
      <c r="D81" s="24" t="str">
        <f>VLOOKUP(C81,'Tồn kho tháng 5'!$C$4:$D$13,2,0)</f>
        <v>Bột ngọt</v>
      </c>
      <c r="E81" s="4" t="str">
        <f>VLOOKUP(C81,'Tồn kho tháng 5'!$C$4:$E$13,3,0)</f>
        <v>Gói</v>
      </c>
      <c r="F81" s="70" t="s">
        <v>102</v>
      </c>
      <c r="G81" s="62"/>
      <c r="H81" s="68">
        <v>1</v>
      </c>
      <c r="I81" s="29"/>
      <c r="J81" s="1"/>
    </row>
    <row r="82" spans="1:10" x14ac:dyDescent="0.25">
      <c r="A82" s="26">
        <v>77</v>
      </c>
      <c r="B82" s="4"/>
      <c r="C82" s="4" t="s">
        <v>14</v>
      </c>
      <c r="D82" s="24" t="str">
        <f>VLOOKUP(C82,'Tồn kho tháng 5'!$C$4:$D$13,2,0)</f>
        <v>Bột canh</v>
      </c>
      <c r="E82" s="4" t="str">
        <f>VLOOKUP(C82,'Tồn kho tháng 5'!$C$4:$E$13,3,0)</f>
        <v>Gói</v>
      </c>
      <c r="F82" s="70" t="s">
        <v>102</v>
      </c>
      <c r="G82" s="62"/>
      <c r="H82" s="68">
        <v>1</v>
      </c>
      <c r="I82" s="29"/>
      <c r="J82" s="1"/>
    </row>
    <row r="83" spans="1:10" x14ac:dyDescent="0.25">
      <c r="A83" s="26">
        <v>78</v>
      </c>
      <c r="B83" s="4"/>
      <c r="C83" s="4" t="s">
        <v>7</v>
      </c>
      <c r="D83" s="24" t="str">
        <f>VLOOKUP(C83,'Tồn kho tháng 5'!$C$4:$D$13,2,0)</f>
        <v>Dầu ăn</v>
      </c>
      <c r="E83" s="4" t="str">
        <f>VLOOKUP(C83,'Tồn kho tháng 5'!$C$4:$E$13,3,0)</f>
        <v>lít</v>
      </c>
      <c r="F83" s="70" t="s">
        <v>102</v>
      </c>
      <c r="G83" s="62"/>
      <c r="H83" s="68">
        <v>1</v>
      </c>
      <c r="I83" s="29"/>
      <c r="J83" s="1"/>
    </row>
    <row r="84" spans="1:10" x14ac:dyDescent="0.25">
      <c r="A84" s="26">
        <v>79</v>
      </c>
      <c r="B84" s="4"/>
      <c r="C84" s="4" t="s">
        <v>10</v>
      </c>
      <c r="D84" s="24" t="str">
        <f>VLOOKUP(C84,'Tồn kho tháng 5'!$C$4:$D$13,2,0)</f>
        <v>Nước mắm</v>
      </c>
      <c r="E84" s="4" t="str">
        <f>VLOOKUP(C84,'Tồn kho tháng 5'!$C$4:$E$13,3,0)</f>
        <v>lít</v>
      </c>
      <c r="F84" s="70" t="s">
        <v>102</v>
      </c>
      <c r="G84" s="62"/>
      <c r="H84" s="68">
        <v>1</v>
      </c>
      <c r="I84" s="29"/>
      <c r="J84" s="1"/>
    </row>
    <row r="85" spans="1:10" x14ac:dyDescent="0.25">
      <c r="A85" s="26">
        <v>80</v>
      </c>
      <c r="B85" s="4"/>
      <c r="C85" s="4" t="s">
        <v>76</v>
      </c>
      <c r="D85" s="24" t="str">
        <f>VLOOKUP(C85,'Tồn kho tháng 5'!$C$13:$D$14,2,0)</f>
        <v>Mỳ tôm</v>
      </c>
      <c r="E85" s="4" t="str">
        <f>VLOOKUP(C85,'Tồn kho tháng 5'!$C$13:$E$14,3,0)</f>
        <v>Gói</v>
      </c>
      <c r="F85" s="70" t="s">
        <v>102</v>
      </c>
      <c r="G85" s="62"/>
      <c r="H85" s="68">
        <v>10</v>
      </c>
      <c r="I85" s="29"/>
      <c r="J85" s="1"/>
    </row>
    <row r="86" spans="1:10" x14ac:dyDescent="0.25">
      <c r="A86" s="26">
        <v>81</v>
      </c>
      <c r="B86" s="4"/>
      <c r="C86" s="4" t="s">
        <v>4</v>
      </c>
      <c r="D86" s="24" t="str">
        <f>VLOOKUP(C86,'Tồn kho tháng 5'!$C$4:$D$13,2,0)</f>
        <v>Gạo</v>
      </c>
      <c r="E86" s="4" t="str">
        <f>VLOOKUP(C86,'Tồn kho tháng 5'!$C$4:$E$13,3,0)</f>
        <v>kg</v>
      </c>
      <c r="F86" s="70" t="s">
        <v>103</v>
      </c>
      <c r="G86" s="62"/>
      <c r="H86" s="68">
        <v>10</v>
      </c>
      <c r="I86" s="29"/>
      <c r="J86" s="1"/>
    </row>
    <row r="87" spans="1:10" x14ac:dyDescent="0.25">
      <c r="A87" s="26">
        <v>82</v>
      </c>
      <c r="B87" s="4"/>
      <c r="C87" s="4" t="s">
        <v>7</v>
      </c>
      <c r="D87" s="24" t="str">
        <f>VLOOKUP(C87,'Tồn kho tháng 5'!$C$4:$D$13,2,0)</f>
        <v>Dầu ăn</v>
      </c>
      <c r="E87" s="4" t="str">
        <f>VLOOKUP(C87,'Tồn kho tháng 5'!$C$4:$E$13,3,0)</f>
        <v>lít</v>
      </c>
      <c r="F87" s="70" t="s">
        <v>103</v>
      </c>
      <c r="G87" s="62"/>
      <c r="H87" s="68">
        <v>1</v>
      </c>
      <c r="I87" s="29"/>
      <c r="J87" s="1"/>
    </row>
    <row r="88" spans="1:10" x14ac:dyDescent="0.25">
      <c r="A88" s="26">
        <v>83</v>
      </c>
      <c r="B88" s="4"/>
      <c r="C88" s="4" t="s">
        <v>4</v>
      </c>
      <c r="D88" s="24" t="str">
        <f>VLOOKUP(C88,'Tồn kho tháng 5'!$C$4:$D$13,2,0)</f>
        <v>Gạo</v>
      </c>
      <c r="E88" s="4" t="str">
        <f>VLOOKUP(C88,'Tồn kho tháng 5'!$C$4:$E$13,3,0)</f>
        <v>kg</v>
      </c>
      <c r="F88" s="70" t="s">
        <v>104</v>
      </c>
      <c r="G88" s="62"/>
      <c r="H88" s="68">
        <v>20</v>
      </c>
      <c r="I88" s="29"/>
      <c r="J88" s="1"/>
    </row>
    <row r="89" spans="1:10" x14ac:dyDescent="0.25">
      <c r="A89" s="26">
        <v>84</v>
      </c>
      <c r="B89" s="4"/>
      <c r="C89" s="4" t="s">
        <v>18</v>
      </c>
      <c r="D89" s="24" t="str">
        <f>VLOOKUP(C89,'Tồn kho tháng 5'!$C$4:$D$13,2,0)</f>
        <v>Bột ngọt</v>
      </c>
      <c r="E89" s="4" t="str">
        <f>VLOOKUP(C89,'Tồn kho tháng 5'!$C$4:$E$13,3,0)</f>
        <v>Gói</v>
      </c>
      <c r="F89" s="70" t="s">
        <v>104</v>
      </c>
      <c r="G89" s="62"/>
      <c r="H89" s="68">
        <v>1</v>
      </c>
      <c r="I89" s="29"/>
      <c r="J89" s="1"/>
    </row>
    <row r="90" spans="1:10" x14ac:dyDescent="0.25">
      <c r="A90" s="26">
        <v>85</v>
      </c>
      <c r="B90" s="4"/>
      <c r="C90" s="4" t="s">
        <v>14</v>
      </c>
      <c r="D90" s="24" t="str">
        <f>VLOOKUP(C90,'Tồn kho tháng 5'!$C$4:$D$13,2,0)</f>
        <v>Bột canh</v>
      </c>
      <c r="E90" s="4" t="str">
        <f>VLOOKUP(C90,'Tồn kho tháng 5'!$C$4:$E$13,3,0)</f>
        <v>Gói</v>
      </c>
      <c r="F90" s="70" t="s">
        <v>104</v>
      </c>
      <c r="G90" s="62"/>
      <c r="H90" s="68">
        <v>2</v>
      </c>
      <c r="I90" s="29"/>
      <c r="J90" s="1"/>
    </row>
    <row r="91" spans="1:10" x14ac:dyDescent="0.25">
      <c r="A91" s="26">
        <v>86</v>
      </c>
      <c r="B91" s="4"/>
      <c r="C91" s="4" t="s">
        <v>81</v>
      </c>
      <c r="D91" s="24" t="str">
        <f>VLOOKUP(C91,'Tồn kho tháng 5'!$C$13:$D$15,2,0)</f>
        <v>Sữa bột</v>
      </c>
      <c r="E91" s="4" t="str">
        <f>VLOOKUP(C91,'Tồn kho tháng 5'!$C$13:$E$15,3,0)</f>
        <v>Hộp</v>
      </c>
      <c r="F91" s="70" t="s">
        <v>104</v>
      </c>
      <c r="G91" s="62"/>
      <c r="H91" s="68">
        <v>1</v>
      </c>
      <c r="I91" s="29"/>
      <c r="J91" s="1"/>
    </row>
    <row r="92" spans="1:10" x14ac:dyDescent="0.25">
      <c r="A92" s="26">
        <v>87</v>
      </c>
      <c r="B92" s="4"/>
      <c r="C92" s="4" t="s">
        <v>22</v>
      </c>
      <c r="D92" s="24" t="str">
        <f>VLOOKUP(C92,'Tồn kho tháng 5'!$C$4:$D$13,2,0)</f>
        <v>Đường</v>
      </c>
      <c r="E92" s="4" t="str">
        <f>VLOOKUP(C92,'Tồn kho tháng 5'!$C$4:$E$13,3,0)</f>
        <v>kg</v>
      </c>
      <c r="F92" s="70" t="s">
        <v>104</v>
      </c>
      <c r="G92" s="62"/>
      <c r="H92" s="68">
        <v>1</v>
      </c>
      <c r="I92" s="29"/>
      <c r="J92" s="1"/>
    </row>
    <row r="93" spans="1:10" x14ac:dyDescent="0.25">
      <c r="A93" s="26">
        <v>88</v>
      </c>
      <c r="B93" s="4"/>
      <c r="C93" s="4" t="s">
        <v>7</v>
      </c>
      <c r="D93" s="24" t="str">
        <f>VLOOKUP(C93,'Tồn kho tháng 5'!$C$4:$D$13,2,0)</f>
        <v>Dầu ăn</v>
      </c>
      <c r="E93" s="4" t="str">
        <f>VLOOKUP(C93,'Tồn kho tháng 5'!$C$4:$E$13,3,0)</f>
        <v>lít</v>
      </c>
      <c r="F93" s="70" t="s">
        <v>104</v>
      </c>
      <c r="G93" s="62"/>
      <c r="H93" s="68">
        <v>1</v>
      </c>
      <c r="I93" s="29"/>
      <c r="J93" s="1"/>
    </row>
    <row r="94" spans="1:10" x14ac:dyDescent="0.25">
      <c r="A94" s="26">
        <v>89</v>
      </c>
      <c r="B94" s="4"/>
      <c r="C94" s="4" t="s">
        <v>10</v>
      </c>
      <c r="D94" s="24" t="str">
        <f>VLOOKUP(C94,'Tồn kho tháng 5'!$C$4:$D$13,2,0)</f>
        <v>Nước mắm</v>
      </c>
      <c r="E94" s="4" t="str">
        <f>VLOOKUP(C94,'Tồn kho tháng 5'!$C$4:$E$13,3,0)</f>
        <v>lít</v>
      </c>
      <c r="F94" s="70" t="s">
        <v>104</v>
      </c>
      <c r="G94" s="62"/>
      <c r="H94" s="68">
        <v>1</v>
      </c>
      <c r="I94" s="29"/>
      <c r="J94" s="1"/>
    </row>
    <row r="95" spans="1:10" x14ac:dyDescent="0.25">
      <c r="A95" s="26">
        <v>90</v>
      </c>
      <c r="B95" s="4"/>
      <c r="C95" s="4" t="s">
        <v>81</v>
      </c>
      <c r="D95" s="24" t="str">
        <f>VLOOKUP(C95,'Tồn kho tháng 5'!$C$13:$D$15,2,0)</f>
        <v>Sữa bột</v>
      </c>
      <c r="E95" s="4" t="str">
        <f>VLOOKUP(C95,'Tồn kho tháng 5'!$C$13:$E$15,3,0)</f>
        <v>Hộp</v>
      </c>
      <c r="F95" s="70" t="s">
        <v>104</v>
      </c>
      <c r="G95" s="62"/>
      <c r="H95" s="68">
        <v>1</v>
      </c>
      <c r="I95" s="29"/>
      <c r="J95" s="1"/>
    </row>
    <row r="96" spans="1:10" x14ac:dyDescent="0.25">
      <c r="A96" s="26">
        <v>91</v>
      </c>
      <c r="B96" s="4"/>
      <c r="C96" s="4" t="s">
        <v>76</v>
      </c>
      <c r="D96" s="24" t="str">
        <f>VLOOKUP(C96,'Tồn kho tháng 5'!$C$13:$D$14,2,0)</f>
        <v>Mỳ tôm</v>
      </c>
      <c r="E96" s="4" t="str">
        <f>VLOOKUP(C96,'Tồn kho tháng 5'!$C$13:$E$14,3,0)</f>
        <v>Gói</v>
      </c>
      <c r="F96" s="70" t="s">
        <v>104</v>
      </c>
      <c r="G96" s="62"/>
      <c r="H96" s="68">
        <v>10</v>
      </c>
      <c r="I96" s="29"/>
      <c r="J96" s="1"/>
    </row>
    <row r="97" spans="1:10" x14ac:dyDescent="0.25">
      <c r="A97" s="26">
        <v>92</v>
      </c>
      <c r="B97" s="4"/>
      <c r="C97" s="4" t="s">
        <v>4</v>
      </c>
      <c r="D97" s="24" t="str">
        <f>VLOOKUP(C97,'Tồn kho tháng 5'!$C$4:$D$13,2,0)</f>
        <v>Gạo</v>
      </c>
      <c r="E97" s="4" t="str">
        <f>VLOOKUP(C97,'Tồn kho tháng 5'!$C$4:$E$13,3,0)</f>
        <v>kg</v>
      </c>
      <c r="F97" s="70" t="s">
        <v>105</v>
      </c>
      <c r="G97" s="62"/>
      <c r="H97" s="68">
        <v>10</v>
      </c>
      <c r="I97" s="29"/>
      <c r="J97" s="1"/>
    </row>
    <row r="98" spans="1:10" x14ac:dyDescent="0.25">
      <c r="A98" s="26">
        <v>93</v>
      </c>
      <c r="B98" s="4"/>
      <c r="C98" s="4" t="s">
        <v>18</v>
      </c>
      <c r="D98" s="24" t="str">
        <f>VLOOKUP(C98,'Tồn kho tháng 5'!$C$4:$D$13,2,0)</f>
        <v>Bột ngọt</v>
      </c>
      <c r="E98" s="4" t="str">
        <f>VLOOKUP(C98,'Tồn kho tháng 5'!$C$4:$E$13,3,0)</f>
        <v>Gói</v>
      </c>
      <c r="F98" s="70" t="s">
        <v>105</v>
      </c>
      <c r="G98" s="62"/>
      <c r="H98" s="68">
        <v>1</v>
      </c>
      <c r="I98" s="29"/>
      <c r="J98" s="1"/>
    </row>
    <row r="99" spans="1:10" x14ac:dyDescent="0.25">
      <c r="A99" s="26">
        <v>94</v>
      </c>
      <c r="B99" s="4"/>
      <c r="C99" s="4" t="s">
        <v>81</v>
      </c>
      <c r="D99" s="24" t="str">
        <f>VLOOKUP(C99,'Tồn kho tháng 5'!$C$13:$D$15,2,0)</f>
        <v>Sữa bột</v>
      </c>
      <c r="E99" s="4" t="str">
        <f>VLOOKUP(C99,'Tồn kho tháng 5'!$C$13:$E$15,3,0)</f>
        <v>Hộp</v>
      </c>
      <c r="F99" s="70" t="s">
        <v>105</v>
      </c>
      <c r="G99" s="62"/>
      <c r="H99" s="68">
        <v>1</v>
      </c>
      <c r="I99" s="29"/>
      <c r="J99" s="1"/>
    </row>
    <row r="100" spans="1:10" x14ac:dyDescent="0.25">
      <c r="A100" s="26">
        <v>95</v>
      </c>
      <c r="B100" s="4"/>
      <c r="C100" s="4" t="s">
        <v>14</v>
      </c>
      <c r="D100" s="24" t="str">
        <f>VLOOKUP(C100,'Tồn kho tháng 5'!$C$4:$D$13,2,0)</f>
        <v>Bột canh</v>
      </c>
      <c r="E100" s="4" t="str">
        <f>VLOOKUP(C100,'Tồn kho tháng 5'!$C$4:$E$13,3,0)</f>
        <v>Gói</v>
      </c>
      <c r="F100" s="70" t="s">
        <v>105</v>
      </c>
      <c r="G100" s="62"/>
      <c r="H100" s="68">
        <v>1</v>
      </c>
      <c r="I100" s="29"/>
      <c r="J100" s="1"/>
    </row>
    <row r="101" spans="1:10" x14ac:dyDescent="0.25">
      <c r="A101" s="26">
        <v>96</v>
      </c>
      <c r="B101" s="4"/>
      <c r="C101" s="4" t="s">
        <v>22</v>
      </c>
      <c r="D101" s="24" t="str">
        <f>VLOOKUP(C101,'Tồn kho tháng 5'!$C$4:$D$13,2,0)</f>
        <v>Đường</v>
      </c>
      <c r="E101" s="4" t="str">
        <f>VLOOKUP(C101,'Tồn kho tháng 5'!$C$4:$E$13,3,0)</f>
        <v>kg</v>
      </c>
      <c r="F101" s="70" t="s">
        <v>105</v>
      </c>
      <c r="G101" s="62"/>
      <c r="H101" s="68">
        <v>1</v>
      </c>
      <c r="I101" s="29"/>
      <c r="J101" s="1"/>
    </row>
    <row r="102" spans="1:10" x14ac:dyDescent="0.25">
      <c r="A102" s="26">
        <v>97</v>
      </c>
      <c r="B102" s="4"/>
      <c r="C102" s="4" t="s">
        <v>7</v>
      </c>
      <c r="D102" s="24" t="str">
        <f>VLOOKUP(C102,'Tồn kho tháng 5'!$C$4:$D$13,2,0)</f>
        <v>Dầu ăn</v>
      </c>
      <c r="E102" s="4" t="str">
        <f>VLOOKUP(C102,'Tồn kho tháng 5'!$C$4:$E$13,3,0)</f>
        <v>lít</v>
      </c>
      <c r="F102" s="70" t="s">
        <v>105</v>
      </c>
      <c r="G102" s="62"/>
      <c r="H102" s="68">
        <v>1</v>
      </c>
      <c r="I102" s="29"/>
      <c r="J102" s="1"/>
    </row>
    <row r="103" spans="1:10" x14ac:dyDescent="0.25">
      <c r="A103" s="26">
        <v>98</v>
      </c>
      <c r="B103" s="4"/>
      <c r="C103" s="4" t="s">
        <v>10</v>
      </c>
      <c r="D103" s="24" t="str">
        <f>VLOOKUP(C103,'Tồn kho tháng 5'!$C$4:$D$13,2,0)</f>
        <v>Nước mắm</v>
      </c>
      <c r="E103" s="4" t="str">
        <f>VLOOKUP(C103,'Tồn kho tháng 5'!$C$4:$E$13,3,0)</f>
        <v>lít</v>
      </c>
      <c r="F103" s="70" t="s">
        <v>105</v>
      </c>
      <c r="G103" s="62"/>
      <c r="H103" s="68">
        <v>1</v>
      </c>
      <c r="I103" s="29"/>
      <c r="J103" s="1"/>
    </row>
    <row r="104" spans="1:10" x14ac:dyDescent="0.25">
      <c r="A104" s="26">
        <v>99</v>
      </c>
      <c r="B104" s="4"/>
      <c r="C104" s="4" t="s">
        <v>76</v>
      </c>
      <c r="D104" s="24" t="str">
        <f>VLOOKUP(C104,'Tồn kho tháng 5'!$C$13:$D$14,2,0)</f>
        <v>Mỳ tôm</v>
      </c>
      <c r="E104" s="4" t="str">
        <f>VLOOKUP(C104,'Tồn kho tháng 5'!$C$13:$E$14,3,0)</f>
        <v>Gói</v>
      </c>
      <c r="F104" s="70" t="s">
        <v>105</v>
      </c>
      <c r="G104" s="62"/>
      <c r="H104" s="68">
        <v>10</v>
      </c>
      <c r="I104" s="29"/>
      <c r="J104" s="1"/>
    </row>
    <row r="105" spans="1:10" x14ac:dyDescent="0.25">
      <c r="A105" s="26">
        <v>100</v>
      </c>
      <c r="B105" s="4"/>
      <c r="C105" s="4" t="s">
        <v>4</v>
      </c>
      <c r="D105" s="24" t="str">
        <f>VLOOKUP(C105,'Tồn kho tháng 5'!$C$4:$D$13,2,0)</f>
        <v>Gạo</v>
      </c>
      <c r="E105" s="4" t="str">
        <f>VLOOKUP(C105,'Tồn kho tháng 5'!$C$4:$E$13,3,0)</f>
        <v>kg</v>
      </c>
      <c r="F105" s="70" t="s">
        <v>106</v>
      </c>
      <c r="G105" s="62"/>
      <c r="H105" s="68">
        <v>15</v>
      </c>
      <c r="I105" s="29"/>
      <c r="J105" s="1"/>
    </row>
    <row r="106" spans="1:10" x14ac:dyDescent="0.25">
      <c r="A106" s="26">
        <v>101</v>
      </c>
      <c r="B106" s="4"/>
      <c r="C106" s="4" t="s">
        <v>81</v>
      </c>
      <c r="D106" s="24" t="str">
        <f>VLOOKUP(C106,'Tồn kho tháng 5'!$C$13:$D$15,2,0)</f>
        <v>Sữa bột</v>
      </c>
      <c r="E106" s="4" t="str">
        <f>VLOOKUP(C106,'Tồn kho tháng 5'!$C$13:$E$15,3,0)</f>
        <v>Hộp</v>
      </c>
      <c r="F106" s="70" t="s">
        <v>106</v>
      </c>
      <c r="G106" s="62"/>
      <c r="H106" s="68">
        <v>1</v>
      </c>
      <c r="I106" s="29"/>
      <c r="J106" s="1"/>
    </row>
    <row r="107" spans="1:10" x14ac:dyDescent="0.25">
      <c r="A107" s="26">
        <v>102</v>
      </c>
      <c r="B107" s="4"/>
      <c r="C107" s="4" t="s">
        <v>14</v>
      </c>
      <c r="D107" s="24" t="str">
        <f>VLOOKUP(C107,'Tồn kho tháng 5'!$C$4:$D$15,2,0)</f>
        <v>Bột canh</v>
      </c>
      <c r="E107" s="4" t="str">
        <f>VLOOKUP(C107,'Tồn kho tháng 5'!$C$4:$E$15,3,0)</f>
        <v>Gói</v>
      </c>
      <c r="F107" s="70" t="s">
        <v>106</v>
      </c>
      <c r="G107" s="62"/>
      <c r="H107" s="68">
        <v>2</v>
      </c>
      <c r="I107" s="29"/>
      <c r="J107" s="1"/>
    </row>
    <row r="108" spans="1:10" x14ac:dyDescent="0.25">
      <c r="A108" s="26">
        <v>103</v>
      </c>
      <c r="B108" s="4"/>
      <c r="C108" s="4" t="s">
        <v>22</v>
      </c>
      <c r="D108" s="24" t="str">
        <f>VLOOKUP(C108,'Tồn kho tháng 5'!$C$4:$D$13,2,0)</f>
        <v>Đường</v>
      </c>
      <c r="E108" s="4" t="str">
        <f>VLOOKUP(C108,'Tồn kho tháng 5'!$C$4:$E$13,3,0)</f>
        <v>kg</v>
      </c>
      <c r="F108" s="70" t="s">
        <v>106</v>
      </c>
      <c r="G108" s="62"/>
      <c r="H108" s="68">
        <v>1</v>
      </c>
      <c r="I108" s="29"/>
      <c r="J108" s="1"/>
    </row>
    <row r="109" spans="1:10" x14ac:dyDescent="0.25">
      <c r="A109" s="26">
        <v>104</v>
      </c>
      <c r="B109" s="4"/>
      <c r="C109" s="4" t="s">
        <v>7</v>
      </c>
      <c r="D109" s="24" t="str">
        <f>VLOOKUP(C109,'Tồn kho tháng 5'!$C$4:$D$13,2,0)</f>
        <v>Dầu ăn</v>
      </c>
      <c r="E109" s="4" t="str">
        <f>VLOOKUP(C109,'Tồn kho tháng 5'!$C$4:$E$13,3,0)</f>
        <v>lít</v>
      </c>
      <c r="F109" s="70" t="s">
        <v>106</v>
      </c>
      <c r="G109" s="62"/>
      <c r="H109" s="68">
        <v>1</v>
      </c>
      <c r="I109" s="29"/>
      <c r="J109" s="1"/>
    </row>
    <row r="110" spans="1:10" x14ac:dyDescent="0.25">
      <c r="A110" s="26">
        <v>105</v>
      </c>
      <c r="B110" s="4"/>
      <c r="C110" s="4" t="s">
        <v>10</v>
      </c>
      <c r="D110" s="24" t="str">
        <f>VLOOKUP(C110,'Tồn kho tháng 5'!$C$4:$D$13,2,0)</f>
        <v>Nước mắm</v>
      </c>
      <c r="E110" s="4" t="str">
        <f>VLOOKUP(C110,'Tồn kho tháng 5'!$C$4:$E$13,3,0)</f>
        <v>lít</v>
      </c>
      <c r="F110" s="70" t="s">
        <v>106</v>
      </c>
      <c r="G110" s="62"/>
      <c r="H110" s="68">
        <v>1</v>
      </c>
      <c r="I110" s="29"/>
      <c r="J110" s="1"/>
    </row>
    <row r="111" spans="1:10" x14ac:dyDescent="0.25">
      <c r="A111" s="26">
        <v>106</v>
      </c>
      <c r="B111" s="4"/>
      <c r="C111" s="4" t="s">
        <v>76</v>
      </c>
      <c r="D111" s="24" t="str">
        <f>VLOOKUP(C111,'Tồn kho tháng 5'!$C$13:$D$14,2,0)</f>
        <v>Mỳ tôm</v>
      </c>
      <c r="E111" s="4" t="str">
        <f>VLOOKUP(C111,'Tồn kho tháng 5'!$C$13:$E$14,3,0)</f>
        <v>Gói</v>
      </c>
      <c r="F111" s="70" t="s">
        <v>106</v>
      </c>
      <c r="G111" s="62"/>
      <c r="H111" s="68">
        <v>10</v>
      </c>
      <c r="I111" s="29"/>
      <c r="J111" s="1"/>
    </row>
    <row r="112" spans="1:10" x14ac:dyDescent="0.25">
      <c r="A112" s="26">
        <v>107</v>
      </c>
      <c r="B112" s="4"/>
      <c r="C112" s="4" t="s">
        <v>81</v>
      </c>
      <c r="D112" s="24" t="str">
        <f>VLOOKUP(C112,'Tồn kho tháng 5'!$C$14:$D$15,2,0)</f>
        <v>Sữa bột</v>
      </c>
      <c r="E112" s="4" t="str">
        <f>VLOOKUP(C112,'Tồn kho tháng 5'!$C$14:$E$15,3,0)</f>
        <v>Hộp</v>
      </c>
      <c r="F112" s="70" t="s">
        <v>106</v>
      </c>
      <c r="G112" s="62"/>
      <c r="H112" s="68">
        <v>1</v>
      </c>
      <c r="I112" s="29"/>
      <c r="J112" s="1"/>
    </row>
    <row r="113" spans="1:10" x14ac:dyDescent="0.25">
      <c r="A113" s="26">
        <v>108</v>
      </c>
      <c r="B113" s="4"/>
      <c r="C113" s="4" t="s">
        <v>4</v>
      </c>
      <c r="D113" s="24" t="str">
        <f>VLOOKUP(C113,'Tồn kho tháng 5'!$C$4:$D$13,2,0)</f>
        <v>Gạo</v>
      </c>
      <c r="E113" s="4" t="str">
        <f>VLOOKUP(C113,'Tồn kho tháng 5'!$C$4:$E$13,3,0)</f>
        <v>kg</v>
      </c>
      <c r="F113" s="70" t="s">
        <v>107</v>
      </c>
      <c r="G113" s="62"/>
      <c r="H113" s="68">
        <v>10</v>
      </c>
      <c r="I113" s="29"/>
      <c r="J113" s="1"/>
    </row>
    <row r="114" spans="1:10" x14ac:dyDescent="0.25">
      <c r="A114" s="26">
        <v>109</v>
      </c>
      <c r="B114" s="4"/>
      <c r="C114" s="4" t="s">
        <v>18</v>
      </c>
      <c r="D114" s="24" t="str">
        <f>VLOOKUP(C114,'Tồn kho tháng 5'!$C$4:$D$13,2,0)</f>
        <v>Bột ngọt</v>
      </c>
      <c r="E114" s="4" t="str">
        <f>VLOOKUP(C114,'Tồn kho tháng 5'!$C$4:$E$13,3,0)</f>
        <v>Gói</v>
      </c>
      <c r="F114" s="70" t="s">
        <v>107</v>
      </c>
      <c r="G114" s="62"/>
      <c r="H114" s="68">
        <v>1</v>
      </c>
      <c r="I114" s="29"/>
      <c r="J114" s="1"/>
    </row>
    <row r="115" spans="1:10" x14ac:dyDescent="0.25">
      <c r="A115" s="26">
        <v>110</v>
      </c>
      <c r="B115" s="4"/>
      <c r="C115" s="4" t="s">
        <v>76</v>
      </c>
      <c r="D115" s="24" t="str">
        <f>VLOOKUP(C115,'Tồn kho tháng 5'!$C$13:$D$14,2,0)</f>
        <v>Mỳ tôm</v>
      </c>
      <c r="E115" s="4" t="str">
        <f>VLOOKUP(C115,'Tồn kho tháng 5'!$C$13:$E$14,3,0)</f>
        <v>Gói</v>
      </c>
      <c r="F115" s="70" t="s">
        <v>107</v>
      </c>
      <c r="G115" s="62"/>
      <c r="H115" s="68">
        <v>10</v>
      </c>
      <c r="I115" s="29"/>
      <c r="J115" s="1"/>
    </row>
    <row r="116" spans="1:10" x14ac:dyDescent="0.25">
      <c r="A116" s="26">
        <v>111</v>
      </c>
      <c r="B116" s="4"/>
      <c r="C116" s="4" t="s">
        <v>14</v>
      </c>
      <c r="D116" s="24" t="str">
        <f>VLOOKUP(C116,'Tồn kho tháng 5'!$C$4:$D$13,2,0)</f>
        <v>Bột canh</v>
      </c>
      <c r="E116" s="4" t="str">
        <f>VLOOKUP(C116,'Tồn kho tháng 5'!$C$4:$E$13,3,0)</f>
        <v>Gói</v>
      </c>
      <c r="F116" s="70" t="s">
        <v>107</v>
      </c>
      <c r="G116" s="62"/>
      <c r="H116" s="68">
        <v>2</v>
      </c>
      <c r="I116" s="29"/>
      <c r="J116" s="1"/>
    </row>
    <row r="117" spans="1:10" x14ac:dyDescent="0.25">
      <c r="A117" s="26">
        <v>112</v>
      </c>
      <c r="B117" s="4"/>
      <c r="C117" s="4" t="s">
        <v>22</v>
      </c>
      <c r="D117" s="24" t="str">
        <f>VLOOKUP(C117,'Tồn kho tháng 5'!$C$4:$D$13,2,0)</f>
        <v>Đường</v>
      </c>
      <c r="E117" s="4" t="str">
        <f>VLOOKUP(C117,'Tồn kho tháng 5'!$C$4:$E$13,3,0)</f>
        <v>kg</v>
      </c>
      <c r="F117" s="70" t="s">
        <v>107</v>
      </c>
      <c r="G117" s="62"/>
      <c r="H117" s="68">
        <v>1</v>
      </c>
      <c r="I117" s="29"/>
      <c r="J117" s="1"/>
    </row>
    <row r="118" spans="1:10" x14ac:dyDescent="0.25">
      <c r="A118" s="26">
        <v>113</v>
      </c>
      <c r="B118" s="4"/>
      <c r="C118" s="4" t="s">
        <v>7</v>
      </c>
      <c r="D118" s="24" t="str">
        <f>VLOOKUP(C118,'Tồn kho tháng 5'!$C$4:$D$13,2,0)</f>
        <v>Dầu ăn</v>
      </c>
      <c r="E118" s="4" t="str">
        <f>VLOOKUP(C118,'Tồn kho tháng 5'!$C$4:$E$13,3,0)</f>
        <v>lít</v>
      </c>
      <c r="F118" s="70" t="s">
        <v>107</v>
      </c>
      <c r="G118" s="62"/>
      <c r="H118" s="68">
        <v>1</v>
      </c>
      <c r="I118" s="29"/>
      <c r="J118" s="1"/>
    </row>
    <row r="119" spans="1:10" x14ac:dyDescent="0.25">
      <c r="A119" s="26">
        <v>114</v>
      </c>
      <c r="B119" s="4"/>
      <c r="C119" s="4" t="s">
        <v>10</v>
      </c>
      <c r="D119" s="24" t="str">
        <f>VLOOKUP(C119,'Tồn kho tháng 5'!$C$4:$D$13,2,0)</f>
        <v>Nước mắm</v>
      </c>
      <c r="E119" s="4" t="str">
        <f>VLOOKUP(C119,'Tồn kho tháng 5'!$C$4:$E$13,3,0)</f>
        <v>lít</v>
      </c>
      <c r="F119" s="70" t="s">
        <v>107</v>
      </c>
      <c r="G119" s="62"/>
      <c r="H119" s="68">
        <v>1</v>
      </c>
      <c r="I119" s="29"/>
      <c r="J119" s="1"/>
    </row>
    <row r="120" spans="1:10" x14ac:dyDescent="0.25">
      <c r="A120" s="26">
        <v>115</v>
      </c>
      <c r="B120" s="4"/>
      <c r="C120" s="4" t="s">
        <v>4</v>
      </c>
      <c r="D120" s="24" t="str">
        <f>VLOOKUP(C120,'Tồn kho tháng 5'!$C$4:$D$13,2,0)</f>
        <v>Gạo</v>
      </c>
      <c r="E120" s="4" t="str">
        <f>VLOOKUP(C120,'Tồn kho tháng 5'!$C$4:$E$13,3,0)</f>
        <v>kg</v>
      </c>
      <c r="F120" s="70" t="s">
        <v>108</v>
      </c>
      <c r="G120" s="62"/>
      <c r="H120" s="68">
        <v>15</v>
      </c>
      <c r="I120" s="29"/>
      <c r="J120" s="1"/>
    </row>
    <row r="121" spans="1:10" x14ac:dyDescent="0.25">
      <c r="A121" s="26">
        <v>116</v>
      </c>
      <c r="B121" s="4"/>
      <c r="C121" s="4" t="s">
        <v>81</v>
      </c>
      <c r="D121" s="24" t="str">
        <f>VLOOKUP(C121,'Tồn kho tháng 5'!$C$13:$D$15,2,0)</f>
        <v>Sữa bột</v>
      </c>
      <c r="E121" s="4" t="str">
        <f>VLOOKUP(C121,'Tồn kho tháng 5'!$C$13:$E$15,3,0)</f>
        <v>Hộp</v>
      </c>
      <c r="F121" s="70" t="s">
        <v>108</v>
      </c>
      <c r="G121" s="62"/>
      <c r="H121" s="68">
        <v>1</v>
      </c>
      <c r="I121" s="29"/>
      <c r="J121" s="1"/>
    </row>
    <row r="122" spans="1:10" x14ac:dyDescent="0.25">
      <c r="A122" s="26">
        <v>117</v>
      </c>
      <c r="B122" s="4"/>
      <c r="C122" s="4" t="s">
        <v>14</v>
      </c>
      <c r="D122" s="24" t="str">
        <f>VLOOKUP(C122,'Tồn kho tháng 5'!$C$4:$D$13,2,0)</f>
        <v>Bột canh</v>
      </c>
      <c r="E122" s="4" t="str">
        <f>VLOOKUP(C122,'Tồn kho tháng 5'!$C$4:$E$13,3,0)</f>
        <v>Gói</v>
      </c>
      <c r="F122" s="70" t="s">
        <v>108</v>
      </c>
      <c r="G122" s="62"/>
      <c r="H122" s="68">
        <v>2</v>
      </c>
      <c r="I122" s="29"/>
      <c r="J122" s="1"/>
    </row>
    <row r="123" spans="1:10" x14ac:dyDescent="0.25">
      <c r="A123" s="26">
        <v>118</v>
      </c>
      <c r="B123" s="4"/>
      <c r="C123" s="4" t="s">
        <v>22</v>
      </c>
      <c r="D123" s="24" t="str">
        <f>VLOOKUP(C123,'Tồn kho tháng 5'!$C$4:$D$13,2,0)</f>
        <v>Đường</v>
      </c>
      <c r="E123" s="4" t="str">
        <f>VLOOKUP(C123,'Tồn kho tháng 5'!$C$4:$E$13,3,0)</f>
        <v>kg</v>
      </c>
      <c r="F123" s="70" t="s">
        <v>108</v>
      </c>
      <c r="G123" s="62"/>
      <c r="H123" s="68">
        <v>1</v>
      </c>
      <c r="I123" s="29"/>
      <c r="J123" s="1"/>
    </row>
    <row r="124" spans="1:10" x14ac:dyDescent="0.25">
      <c r="A124" s="26">
        <v>119</v>
      </c>
      <c r="B124" s="4"/>
      <c r="C124" s="4" t="s">
        <v>7</v>
      </c>
      <c r="D124" s="24" t="str">
        <f>VLOOKUP(C124,'Tồn kho tháng 5'!$C$4:$D$13,2,0)</f>
        <v>Dầu ăn</v>
      </c>
      <c r="E124" s="4" t="str">
        <f>VLOOKUP(C124,'Tồn kho tháng 5'!$C$4:$E$13,3,0)</f>
        <v>lít</v>
      </c>
      <c r="F124" s="70" t="s">
        <v>108</v>
      </c>
      <c r="G124" s="62"/>
      <c r="H124" s="68">
        <v>1</v>
      </c>
      <c r="I124" s="29"/>
      <c r="J124" s="1"/>
    </row>
    <row r="125" spans="1:10" x14ac:dyDescent="0.25">
      <c r="A125" s="26">
        <v>120</v>
      </c>
      <c r="B125" s="4"/>
      <c r="C125" s="4" t="s">
        <v>10</v>
      </c>
      <c r="D125" s="24" t="str">
        <f>VLOOKUP(C125,'Tồn kho tháng 5'!$C$4:$D$13,2,0)</f>
        <v>Nước mắm</v>
      </c>
      <c r="E125" s="4" t="str">
        <f>VLOOKUP(C125,'Tồn kho tháng 5'!$C$4:$E$13,3,0)</f>
        <v>lít</v>
      </c>
      <c r="F125" s="70" t="s">
        <v>108</v>
      </c>
      <c r="G125" s="62"/>
      <c r="H125" s="68">
        <v>1</v>
      </c>
      <c r="I125" s="29"/>
      <c r="J125" s="1"/>
    </row>
    <row r="126" spans="1:10" x14ac:dyDescent="0.25">
      <c r="A126" s="26">
        <v>121</v>
      </c>
      <c r="B126" s="4"/>
      <c r="C126" s="4" t="s">
        <v>76</v>
      </c>
      <c r="D126" s="24" t="str">
        <f>VLOOKUP(C126,'Tồn kho tháng 5'!$C$13:$D$14,2,0)</f>
        <v>Mỳ tôm</v>
      </c>
      <c r="E126" s="4" t="str">
        <f>VLOOKUP(C126,'Tồn kho tháng 5'!$C$13:$E$14,3,0)</f>
        <v>Gói</v>
      </c>
      <c r="F126" s="70" t="s">
        <v>108</v>
      </c>
      <c r="G126" s="62"/>
      <c r="H126" s="68">
        <v>10</v>
      </c>
      <c r="I126" s="29"/>
      <c r="J126" s="1"/>
    </row>
    <row r="127" spans="1:10" x14ac:dyDescent="0.25">
      <c r="A127" s="26">
        <v>122</v>
      </c>
      <c r="B127" s="4"/>
      <c r="C127" s="4" t="s">
        <v>4</v>
      </c>
      <c r="D127" s="24" t="str">
        <f>VLOOKUP(C127,'Tồn kho tháng 5'!$C$4:$D$13,2,0)</f>
        <v>Gạo</v>
      </c>
      <c r="E127" s="4" t="str">
        <f>VLOOKUP(C127,'Tồn kho tháng 5'!$C$4:$E$13,3,0)</f>
        <v>kg</v>
      </c>
      <c r="F127" s="70" t="s">
        <v>109</v>
      </c>
      <c r="G127" s="62"/>
      <c r="H127" s="68">
        <v>10</v>
      </c>
      <c r="I127" s="29"/>
      <c r="J127" s="1"/>
    </row>
    <row r="128" spans="1:10" x14ac:dyDescent="0.25">
      <c r="A128" s="26">
        <v>123</v>
      </c>
      <c r="B128" s="4"/>
      <c r="C128" s="4" t="s">
        <v>4</v>
      </c>
      <c r="D128" s="24" t="str">
        <f>VLOOKUP(C128,'Tồn kho tháng 5'!$C$4:$D$13,2,0)</f>
        <v>Gạo</v>
      </c>
      <c r="E128" s="4" t="str">
        <f>VLOOKUP(C128,'Tồn kho tháng 5'!$C$4:$E$13,3,0)</f>
        <v>kg</v>
      </c>
      <c r="F128" s="70" t="s">
        <v>110</v>
      </c>
      <c r="G128" s="62"/>
      <c r="H128" s="68">
        <v>15</v>
      </c>
      <c r="I128" s="29"/>
      <c r="J128" s="1"/>
    </row>
    <row r="129" spans="1:10" x14ac:dyDescent="0.25">
      <c r="A129" s="26">
        <v>124</v>
      </c>
      <c r="B129" s="4"/>
      <c r="C129" s="4" t="s">
        <v>18</v>
      </c>
      <c r="D129" s="24" t="str">
        <f>VLOOKUP(C129,'Tồn kho tháng 5'!$C$4:$D$13,2,0)</f>
        <v>Bột ngọt</v>
      </c>
      <c r="E129" s="4" t="str">
        <f>VLOOKUP(C129,'Tồn kho tháng 5'!$C$4:$E$13,3,0)</f>
        <v>Gói</v>
      </c>
      <c r="F129" s="70" t="s">
        <v>110</v>
      </c>
      <c r="G129" s="62"/>
      <c r="H129" s="68">
        <v>1</v>
      </c>
      <c r="I129" s="29"/>
      <c r="J129" s="1"/>
    </row>
    <row r="130" spans="1:10" x14ac:dyDescent="0.25">
      <c r="A130" s="26">
        <v>125</v>
      </c>
      <c r="B130" s="4"/>
      <c r="C130" s="4" t="s">
        <v>14</v>
      </c>
      <c r="D130" s="24" t="str">
        <f>VLOOKUP(C130,'Tồn kho tháng 5'!$C$4:$D$13,2,0)</f>
        <v>Bột canh</v>
      </c>
      <c r="E130" s="4" t="str">
        <f>VLOOKUP(C130,'Tồn kho tháng 5'!$C$4:$E$13,3,0)</f>
        <v>Gói</v>
      </c>
      <c r="F130" s="70" t="s">
        <v>110</v>
      </c>
      <c r="G130" s="62"/>
      <c r="H130" s="68">
        <v>2</v>
      </c>
      <c r="I130" s="29"/>
      <c r="J130" s="1"/>
    </row>
    <row r="131" spans="1:10" x14ac:dyDescent="0.25">
      <c r="A131" s="26">
        <v>126</v>
      </c>
      <c r="B131" s="4"/>
      <c r="C131" s="4" t="s">
        <v>22</v>
      </c>
      <c r="D131" s="24" t="str">
        <f>VLOOKUP(C131,'Tồn kho tháng 5'!$C$4:$D$13,2,0)</f>
        <v>Đường</v>
      </c>
      <c r="E131" s="4" t="str">
        <f>VLOOKUP(C131,'Tồn kho tháng 5'!$C$4:$E$13,3,0)</f>
        <v>kg</v>
      </c>
      <c r="F131" s="70" t="s">
        <v>110</v>
      </c>
      <c r="G131" s="62"/>
      <c r="H131" s="68">
        <v>1</v>
      </c>
      <c r="I131" s="29"/>
      <c r="J131" s="1"/>
    </row>
    <row r="132" spans="1:10" x14ac:dyDescent="0.25">
      <c r="A132" s="26">
        <v>127</v>
      </c>
      <c r="B132" s="4"/>
      <c r="C132" s="4" t="s">
        <v>7</v>
      </c>
      <c r="D132" s="24" t="str">
        <f>VLOOKUP(C132,'Tồn kho tháng 5'!$C$4:$D$13,2,0)</f>
        <v>Dầu ăn</v>
      </c>
      <c r="E132" s="4" t="str">
        <f>VLOOKUP(C132,'Tồn kho tháng 5'!$C$4:$E$13,3,0)</f>
        <v>lít</v>
      </c>
      <c r="F132" s="70" t="s">
        <v>110</v>
      </c>
      <c r="G132" s="62"/>
      <c r="H132" s="68">
        <v>1</v>
      </c>
      <c r="I132" s="29"/>
      <c r="J132" s="1"/>
    </row>
    <row r="133" spans="1:10" x14ac:dyDescent="0.25">
      <c r="A133" s="26">
        <v>128</v>
      </c>
      <c r="B133" s="4"/>
      <c r="C133" s="4" t="s">
        <v>10</v>
      </c>
      <c r="D133" s="24" t="str">
        <f>VLOOKUP(C133,'Tồn kho tháng 5'!$C$4:$D$13,2,0)</f>
        <v>Nước mắm</v>
      </c>
      <c r="E133" s="4" t="str">
        <f>VLOOKUP(C133,'Tồn kho tháng 5'!$C$4:$E$13,3,0)</f>
        <v>lít</v>
      </c>
      <c r="F133" s="70" t="s">
        <v>110</v>
      </c>
      <c r="G133" s="62"/>
      <c r="H133" s="68">
        <v>1</v>
      </c>
      <c r="I133" s="29"/>
      <c r="J133" s="1"/>
    </row>
    <row r="134" spans="1:10" x14ac:dyDescent="0.25">
      <c r="A134" s="26">
        <v>129</v>
      </c>
      <c r="B134" s="4"/>
      <c r="C134" s="4" t="s">
        <v>76</v>
      </c>
      <c r="D134" s="24" t="str">
        <f>VLOOKUP(C134,'Tồn kho tháng 5'!$C$13:$D$14,2,0)</f>
        <v>Mỳ tôm</v>
      </c>
      <c r="E134" s="4" t="str">
        <f>VLOOKUP(C134,'Tồn kho tháng 5'!$C$13:$E$14,3,0)</f>
        <v>Gói</v>
      </c>
      <c r="F134" s="70" t="s">
        <v>110</v>
      </c>
      <c r="G134" s="62"/>
      <c r="H134" s="68">
        <v>10</v>
      </c>
      <c r="I134" s="29"/>
      <c r="J134" s="1"/>
    </row>
    <row r="135" spans="1:10" x14ac:dyDescent="0.25">
      <c r="A135" s="26">
        <v>130</v>
      </c>
      <c r="B135" s="4"/>
      <c r="C135" s="4" t="s">
        <v>4</v>
      </c>
      <c r="D135" s="24" t="str">
        <f>VLOOKUP(C135,'Tồn kho tháng 5'!$C$4:$D$13,2,0)</f>
        <v>Gạo</v>
      </c>
      <c r="E135" s="4" t="str">
        <f>VLOOKUP(C135,'Tồn kho tháng 5'!$C$4:$E$13,3,0)</f>
        <v>kg</v>
      </c>
      <c r="F135" s="70" t="s">
        <v>111</v>
      </c>
      <c r="G135" s="62"/>
      <c r="H135" s="68">
        <v>15</v>
      </c>
      <c r="I135" s="29"/>
      <c r="J135" s="1"/>
    </row>
    <row r="136" spans="1:10" x14ac:dyDescent="0.25">
      <c r="A136" s="26">
        <v>131</v>
      </c>
      <c r="B136" s="4"/>
      <c r="C136" s="4" t="s">
        <v>18</v>
      </c>
      <c r="D136" s="24" t="str">
        <f>VLOOKUP(C136,'Tồn kho tháng 5'!$C$4:$D$13,2,0)</f>
        <v>Bột ngọt</v>
      </c>
      <c r="E136" s="4" t="str">
        <f>VLOOKUP(C136,'Tồn kho tháng 5'!$C$4:$E$13,3,0)</f>
        <v>Gói</v>
      </c>
      <c r="F136" s="70" t="s">
        <v>111</v>
      </c>
      <c r="G136" s="62"/>
      <c r="H136" s="68">
        <v>1</v>
      </c>
      <c r="I136" s="29"/>
      <c r="J136" s="1"/>
    </row>
    <row r="137" spans="1:10" x14ac:dyDescent="0.25">
      <c r="A137" s="26">
        <v>132</v>
      </c>
      <c r="B137" s="4"/>
      <c r="C137" s="4" t="s">
        <v>14</v>
      </c>
      <c r="D137" s="24" t="str">
        <f>VLOOKUP(C137,'Tồn kho tháng 5'!$C$4:$D$13,2,0)</f>
        <v>Bột canh</v>
      </c>
      <c r="E137" s="4" t="str">
        <f>VLOOKUP(C137,'Tồn kho tháng 5'!$C$4:$E$13,3,0)</f>
        <v>Gói</v>
      </c>
      <c r="F137" s="70" t="s">
        <v>111</v>
      </c>
      <c r="G137" s="62"/>
      <c r="H137" s="68">
        <v>2</v>
      </c>
      <c r="I137" s="29"/>
      <c r="J137" s="1"/>
    </row>
    <row r="138" spans="1:10" x14ac:dyDescent="0.25">
      <c r="A138" s="26">
        <v>133</v>
      </c>
      <c r="B138" s="4"/>
      <c r="C138" s="4" t="s">
        <v>22</v>
      </c>
      <c r="D138" s="24" t="str">
        <f>VLOOKUP(C138,'Tồn kho tháng 5'!$C$4:$D$13,2,0)</f>
        <v>Đường</v>
      </c>
      <c r="E138" s="4" t="str">
        <f>VLOOKUP(C138,'Tồn kho tháng 5'!$C$4:$E$13,3,0)</f>
        <v>kg</v>
      </c>
      <c r="F138" s="70" t="s">
        <v>111</v>
      </c>
      <c r="G138" s="62"/>
      <c r="H138" s="68">
        <v>1</v>
      </c>
      <c r="I138" s="29"/>
      <c r="J138" s="1"/>
    </row>
    <row r="139" spans="1:10" x14ac:dyDescent="0.25">
      <c r="A139" s="26">
        <v>134</v>
      </c>
      <c r="B139" s="4"/>
      <c r="C139" s="4" t="s">
        <v>7</v>
      </c>
      <c r="D139" s="24" t="str">
        <f>VLOOKUP(C139,'Tồn kho tháng 5'!$C$4:$D$13,2,0)</f>
        <v>Dầu ăn</v>
      </c>
      <c r="E139" s="4" t="str">
        <f>VLOOKUP(C139,'Tồn kho tháng 5'!$C$4:$E$13,3,0)</f>
        <v>lít</v>
      </c>
      <c r="F139" s="70" t="s">
        <v>111</v>
      </c>
      <c r="G139" s="62"/>
      <c r="H139" s="68">
        <v>1</v>
      </c>
      <c r="I139" s="29"/>
      <c r="J139" s="1"/>
    </row>
    <row r="140" spans="1:10" x14ac:dyDescent="0.25">
      <c r="A140" s="26">
        <v>135</v>
      </c>
      <c r="B140" s="4"/>
      <c r="C140" s="4" t="s">
        <v>10</v>
      </c>
      <c r="D140" s="24" t="str">
        <f>VLOOKUP(C140,'Tồn kho tháng 5'!$C$4:$D$13,2,0)</f>
        <v>Nước mắm</v>
      </c>
      <c r="E140" s="4" t="str">
        <f>VLOOKUP(C140,'Tồn kho tháng 5'!$C$4:$E$13,3,0)</f>
        <v>lít</v>
      </c>
      <c r="F140" s="70" t="s">
        <v>111</v>
      </c>
      <c r="G140" s="62"/>
      <c r="H140" s="68">
        <v>1</v>
      </c>
      <c r="I140" s="29"/>
      <c r="J140" s="1"/>
    </row>
    <row r="141" spans="1:10" x14ac:dyDescent="0.25">
      <c r="A141" s="26">
        <v>136</v>
      </c>
      <c r="B141" s="4"/>
      <c r="C141" s="4" t="s">
        <v>76</v>
      </c>
      <c r="D141" s="24" t="str">
        <f>VLOOKUP(C141,'Tồn kho tháng 5'!$C$13:$D$14,2,0)</f>
        <v>Mỳ tôm</v>
      </c>
      <c r="E141" s="4" t="str">
        <f>VLOOKUP(C141,'Tồn kho tháng 5'!$C$13:$E$14,3,0)</f>
        <v>Gói</v>
      </c>
      <c r="F141" s="70" t="s">
        <v>111</v>
      </c>
      <c r="G141" s="62"/>
      <c r="H141" s="68">
        <v>5</v>
      </c>
      <c r="I141" s="29"/>
      <c r="J141" s="1"/>
    </row>
    <row r="142" spans="1:10" x14ac:dyDescent="0.25">
      <c r="A142" s="26">
        <v>137</v>
      </c>
      <c r="B142" s="4"/>
      <c r="C142" s="4" t="s">
        <v>4</v>
      </c>
      <c r="D142" s="24" t="str">
        <f>VLOOKUP(C142,'Tồn kho tháng 5'!$C$4:$D$13,2,0)</f>
        <v>Gạo</v>
      </c>
      <c r="E142" s="4" t="str">
        <f>VLOOKUP(C142,'Tồn kho tháng 5'!$C$4:$E$13,3,0)</f>
        <v>kg</v>
      </c>
      <c r="F142" s="70" t="s">
        <v>112</v>
      </c>
      <c r="G142" s="62"/>
      <c r="H142" s="68">
        <v>10</v>
      </c>
      <c r="I142" s="29"/>
      <c r="J142" s="1"/>
    </row>
    <row r="143" spans="1:10" x14ac:dyDescent="0.25">
      <c r="A143" s="26">
        <v>138</v>
      </c>
      <c r="B143" s="4"/>
      <c r="C143" s="4" t="s">
        <v>81</v>
      </c>
      <c r="D143" s="24" t="str">
        <f>VLOOKUP(C143,'Tồn kho tháng 5'!$C$13:$D$15,2,0)</f>
        <v>Sữa bột</v>
      </c>
      <c r="E143" s="4" t="str">
        <f>VLOOKUP(C143,'Tồn kho tháng 5'!$C$13:$E$15,3,0)</f>
        <v>Hộp</v>
      </c>
      <c r="F143" s="70" t="s">
        <v>112</v>
      </c>
      <c r="G143" s="62"/>
      <c r="H143" s="68">
        <v>1</v>
      </c>
      <c r="I143" s="29"/>
      <c r="J143" s="1"/>
    </row>
    <row r="144" spans="1:10" x14ac:dyDescent="0.25">
      <c r="A144" s="26">
        <v>139</v>
      </c>
      <c r="B144" s="4"/>
      <c r="C144" s="4" t="s">
        <v>14</v>
      </c>
      <c r="D144" s="24" t="str">
        <f>VLOOKUP(C144,'Tồn kho tháng 5'!$C$4:$D$13,2,0)</f>
        <v>Bột canh</v>
      </c>
      <c r="E144" s="4" t="str">
        <f>VLOOKUP(C144,'Tồn kho tháng 5'!$C$4:$E$13,3,0)</f>
        <v>Gói</v>
      </c>
      <c r="F144" s="70" t="s">
        <v>112</v>
      </c>
      <c r="G144" s="62"/>
      <c r="H144" s="68">
        <v>2</v>
      </c>
      <c r="I144" s="29"/>
      <c r="J144" s="1"/>
    </row>
    <row r="145" spans="1:10" x14ac:dyDescent="0.25">
      <c r="A145" s="26">
        <v>140</v>
      </c>
      <c r="B145" s="4"/>
      <c r="C145" s="4" t="s">
        <v>22</v>
      </c>
      <c r="D145" s="24" t="str">
        <f>VLOOKUP(C145,'Tồn kho tháng 5'!$C$4:$D$13,2,0)</f>
        <v>Đường</v>
      </c>
      <c r="E145" s="4" t="str">
        <f>VLOOKUP(C145,'Tồn kho tháng 5'!$C$4:$E$13,3,0)</f>
        <v>kg</v>
      </c>
      <c r="F145" s="70" t="s">
        <v>112</v>
      </c>
      <c r="G145" s="62"/>
      <c r="H145" s="68">
        <v>1</v>
      </c>
      <c r="I145" s="29"/>
      <c r="J145" s="1"/>
    </row>
    <row r="146" spans="1:10" x14ac:dyDescent="0.25">
      <c r="A146" s="26">
        <v>141</v>
      </c>
      <c r="B146" s="4"/>
      <c r="C146" s="4" t="s">
        <v>7</v>
      </c>
      <c r="D146" s="24" t="str">
        <f>VLOOKUP(C146,'Tồn kho tháng 5'!$C$4:$D$13,2,0)</f>
        <v>Dầu ăn</v>
      </c>
      <c r="E146" s="4" t="str">
        <f>VLOOKUP(C146,'Tồn kho tháng 5'!$C$4:$E$13,3,0)</f>
        <v>lít</v>
      </c>
      <c r="F146" s="70" t="s">
        <v>112</v>
      </c>
      <c r="G146" s="62"/>
      <c r="H146" s="68">
        <v>1</v>
      </c>
      <c r="I146" s="29"/>
      <c r="J146" s="1"/>
    </row>
    <row r="147" spans="1:10" x14ac:dyDescent="0.25">
      <c r="A147" s="26">
        <v>142</v>
      </c>
      <c r="B147" s="4"/>
      <c r="C147" s="4" t="s">
        <v>10</v>
      </c>
      <c r="D147" s="24" t="str">
        <f>VLOOKUP(C147,'Tồn kho tháng 5'!$C$4:$D$13,2,0)</f>
        <v>Nước mắm</v>
      </c>
      <c r="E147" s="4" t="str">
        <f>VLOOKUP(C147,'Tồn kho tháng 5'!$C$4:$E$13,3,0)</f>
        <v>lít</v>
      </c>
      <c r="F147" s="70" t="s">
        <v>112</v>
      </c>
      <c r="G147" s="62"/>
      <c r="H147" s="68">
        <v>1</v>
      </c>
      <c r="I147" s="29"/>
      <c r="J147" s="1"/>
    </row>
    <row r="148" spans="1:10" x14ac:dyDescent="0.25">
      <c r="A148" s="26">
        <v>143</v>
      </c>
      <c r="B148" s="4"/>
      <c r="C148" s="4" t="s">
        <v>76</v>
      </c>
      <c r="D148" s="24" t="str">
        <f>VLOOKUP(C148,'Tồn kho tháng 5'!$C$13:$D$14,2,0)</f>
        <v>Mỳ tôm</v>
      </c>
      <c r="E148" s="4" t="str">
        <f>VLOOKUP(C148,'Tồn kho tháng 5'!$C$13:$E$14,3,0)</f>
        <v>Gói</v>
      </c>
      <c r="F148" s="70" t="s">
        <v>112</v>
      </c>
      <c r="G148" s="62"/>
      <c r="H148" s="68">
        <v>5</v>
      </c>
      <c r="I148" s="29"/>
      <c r="J148" s="1"/>
    </row>
    <row r="149" spans="1:10" x14ac:dyDescent="0.25">
      <c r="A149" s="26">
        <v>144</v>
      </c>
      <c r="B149" s="4"/>
      <c r="C149" s="4" t="s">
        <v>4</v>
      </c>
      <c r="D149" s="24" t="str">
        <f>VLOOKUP(C149,'Tồn kho tháng 5'!$C$4:$D$13,2,0)</f>
        <v>Gạo</v>
      </c>
      <c r="E149" s="4" t="str">
        <f>VLOOKUP(C149,'Tồn kho tháng 5'!$C$4:$E$13,3,0)</f>
        <v>kg</v>
      </c>
      <c r="F149" s="70" t="s">
        <v>114</v>
      </c>
      <c r="G149" s="62"/>
      <c r="H149" s="68">
        <v>50</v>
      </c>
      <c r="I149" s="29"/>
      <c r="J149" s="1"/>
    </row>
    <row r="150" spans="1:10" x14ac:dyDescent="0.25">
      <c r="A150" s="26">
        <v>145</v>
      </c>
      <c r="B150" s="4"/>
      <c r="C150" s="4" t="s">
        <v>14</v>
      </c>
      <c r="D150" s="24" t="str">
        <f>VLOOKUP(C150,'Tồn kho tháng 5'!$C$4:$D$13,2,0)</f>
        <v>Bột canh</v>
      </c>
      <c r="E150" s="4" t="str">
        <f>VLOOKUP(C150,'Tồn kho tháng 5'!$C$4:$E$13,3,0)</f>
        <v>Gói</v>
      </c>
      <c r="F150" s="70" t="s">
        <v>115</v>
      </c>
      <c r="G150" s="62"/>
      <c r="H150" s="68">
        <v>1</v>
      </c>
      <c r="I150" s="29"/>
      <c r="J150" s="1"/>
    </row>
    <row r="151" spans="1:10" x14ac:dyDescent="0.25">
      <c r="A151" s="26">
        <v>146</v>
      </c>
      <c r="B151" s="4"/>
      <c r="C151" s="4" t="s">
        <v>7</v>
      </c>
      <c r="D151" s="24" t="str">
        <f>VLOOKUP(C151,'Tồn kho tháng 5'!$C$4:$D$13,2,0)</f>
        <v>Dầu ăn</v>
      </c>
      <c r="E151" s="4" t="str">
        <f>VLOOKUP(C151,'Tồn kho tháng 5'!$C$4:$E$13,3,0)</f>
        <v>lít</v>
      </c>
      <c r="F151" s="70" t="s">
        <v>115</v>
      </c>
      <c r="G151" s="62"/>
      <c r="H151" s="68">
        <v>1</v>
      </c>
      <c r="I151" s="29"/>
      <c r="J151" s="1"/>
    </row>
    <row r="152" spans="1:10" x14ac:dyDescent="0.25">
      <c r="A152" s="26">
        <v>147</v>
      </c>
      <c r="B152" s="4"/>
      <c r="C152" s="4" t="s">
        <v>10</v>
      </c>
      <c r="D152" s="24" t="str">
        <f>VLOOKUP(C152,'Tồn kho tháng 5'!$C$4:$D$13,2,0)</f>
        <v>Nước mắm</v>
      </c>
      <c r="E152" s="4" t="str">
        <f>VLOOKUP(C152,'Tồn kho tháng 5'!$C$4:$E$13,3,0)</f>
        <v>lít</v>
      </c>
      <c r="F152" s="70" t="s">
        <v>115</v>
      </c>
      <c r="G152" s="62"/>
      <c r="H152" s="68">
        <v>1</v>
      </c>
      <c r="I152" s="29"/>
      <c r="J152" s="1"/>
    </row>
    <row r="153" spans="1:10" x14ac:dyDescent="0.25">
      <c r="A153" s="26">
        <v>148</v>
      </c>
      <c r="B153" s="4"/>
      <c r="C153" s="4" t="s">
        <v>76</v>
      </c>
      <c r="D153" s="24" t="str">
        <f>VLOOKUP(C153,'Tồn kho tháng 5'!$C$13:$D$14,2,0)</f>
        <v>Mỳ tôm</v>
      </c>
      <c r="E153" s="4" t="str">
        <f>VLOOKUP(C153,'Tồn kho tháng 5'!$C$13:$E$14,3,0)</f>
        <v>Gói</v>
      </c>
      <c r="F153" s="70" t="s">
        <v>115</v>
      </c>
      <c r="G153" s="62"/>
      <c r="H153" s="68">
        <v>5</v>
      </c>
      <c r="I153" s="29"/>
      <c r="J153" s="1"/>
    </row>
    <row r="154" spans="1:10" x14ac:dyDescent="0.25">
      <c r="A154" s="26">
        <v>149</v>
      </c>
      <c r="B154" s="4"/>
      <c r="C154" s="4" t="s">
        <v>4</v>
      </c>
      <c r="D154" s="24" t="str">
        <f>VLOOKUP(C154,'Tồn kho tháng 5'!$C$4:$D$13,2,0)</f>
        <v>Gạo</v>
      </c>
      <c r="E154" s="4" t="str">
        <f>VLOOKUP(C154,'Tồn kho tháng 5'!$C$4:$E$13,3,0)</f>
        <v>kg</v>
      </c>
      <c r="F154" s="70" t="s">
        <v>115</v>
      </c>
      <c r="G154" s="62"/>
      <c r="H154" s="68">
        <v>10</v>
      </c>
      <c r="I154" s="29"/>
      <c r="J154" s="1"/>
    </row>
    <row r="155" spans="1:10" x14ac:dyDescent="0.25">
      <c r="A155" s="26">
        <v>150</v>
      </c>
      <c r="B155" s="4"/>
      <c r="C155" s="4" t="s">
        <v>4</v>
      </c>
      <c r="D155" s="24" t="str">
        <f>VLOOKUP(C155,'Tồn kho tháng 5'!$C$4:$D$13,2,0)</f>
        <v>Gạo</v>
      </c>
      <c r="E155" s="4" t="str">
        <f>VLOOKUP(C155,'Tồn kho tháng 5'!$C$4:$E$13,3,0)</f>
        <v>kg</v>
      </c>
      <c r="F155" s="70" t="s">
        <v>116</v>
      </c>
      <c r="G155" s="62"/>
      <c r="H155" s="68">
        <v>10</v>
      </c>
      <c r="I155" s="29"/>
      <c r="J155" s="1"/>
    </row>
    <row r="156" spans="1:10" x14ac:dyDescent="0.25">
      <c r="A156" s="26">
        <v>151</v>
      </c>
      <c r="B156" s="4"/>
      <c r="C156" s="4" t="s">
        <v>14</v>
      </c>
      <c r="D156" s="24" t="str">
        <f>VLOOKUP(C156,'Tồn kho tháng 5'!$C$4:$D$13,2,0)</f>
        <v>Bột canh</v>
      </c>
      <c r="E156" s="4" t="str">
        <f>VLOOKUP(C156,'Tồn kho tháng 5'!$C$4:$E$13,3,0)</f>
        <v>Gói</v>
      </c>
      <c r="F156" s="70" t="s">
        <v>116</v>
      </c>
      <c r="G156" s="62"/>
      <c r="H156" s="68">
        <v>2</v>
      </c>
      <c r="I156" s="29"/>
      <c r="J156" s="1"/>
    </row>
    <row r="157" spans="1:10" x14ac:dyDescent="0.25">
      <c r="A157" s="26">
        <v>152</v>
      </c>
      <c r="B157" s="4"/>
      <c r="C157" s="4" t="s">
        <v>7</v>
      </c>
      <c r="D157" s="24" t="str">
        <f>VLOOKUP(C157,'Tồn kho tháng 5'!$C$4:$D$13,2,0)</f>
        <v>Dầu ăn</v>
      </c>
      <c r="E157" s="4" t="str">
        <f>VLOOKUP(C157,'Tồn kho tháng 5'!$C$4:$E$13,3,0)</f>
        <v>lít</v>
      </c>
      <c r="F157" s="70" t="s">
        <v>116</v>
      </c>
      <c r="G157" s="62"/>
      <c r="H157" s="68">
        <v>1</v>
      </c>
      <c r="I157" s="29"/>
      <c r="J157" s="1"/>
    </row>
    <row r="158" spans="1:10" x14ac:dyDescent="0.25">
      <c r="A158" s="26">
        <v>153</v>
      </c>
      <c r="B158" s="4"/>
      <c r="C158" s="4" t="s">
        <v>10</v>
      </c>
      <c r="D158" s="24" t="str">
        <f>VLOOKUP(C158,'Tồn kho tháng 5'!$C$4:$D$13,2,0)</f>
        <v>Nước mắm</v>
      </c>
      <c r="E158" s="4" t="str">
        <f>VLOOKUP(C158,'Tồn kho tháng 5'!$C$4:$E$13,3,0)</f>
        <v>lít</v>
      </c>
      <c r="F158" s="70" t="s">
        <v>116</v>
      </c>
      <c r="G158" s="62"/>
      <c r="H158" s="68">
        <v>1</v>
      </c>
      <c r="I158" s="29"/>
      <c r="J158" s="1"/>
    </row>
    <row r="159" spans="1:10" x14ac:dyDescent="0.25">
      <c r="A159" s="26">
        <v>154</v>
      </c>
      <c r="B159" s="4"/>
      <c r="C159" s="4" t="s">
        <v>76</v>
      </c>
      <c r="D159" s="24" t="str">
        <f>VLOOKUP(C159,'Tồn kho tháng 5'!$C$13:$D$14,2,0)</f>
        <v>Mỳ tôm</v>
      </c>
      <c r="E159" s="4" t="str">
        <f>VLOOKUP(C159,'Tồn kho tháng 5'!$C$13:$E$14,3,0)</f>
        <v>Gói</v>
      </c>
      <c r="F159" s="70" t="s">
        <v>116</v>
      </c>
      <c r="G159" s="62"/>
      <c r="H159" s="68">
        <v>5</v>
      </c>
      <c r="I159" s="29"/>
      <c r="J159" s="1"/>
    </row>
    <row r="160" spans="1:10" x14ac:dyDescent="0.25">
      <c r="A160" s="26">
        <v>155</v>
      </c>
      <c r="B160" s="4"/>
      <c r="C160" s="4" t="s">
        <v>4</v>
      </c>
      <c r="D160" s="24" t="str">
        <f>VLOOKUP(C160,'Tồn kho tháng 5'!$C$4:$D$13,2,0)</f>
        <v>Gạo</v>
      </c>
      <c r="E160" s="4" t="str">
        <f>VLOOKUP(C160,'Tồn kho tháng 5'!$C$4:$E$13,3,0)</f>
        <v>kg</v>
      </c>
      <c r="F160" s="70" t="s">
        <v>117</v>
      </c>
      <c r="G160" s="62"/>
      <c r="H160" s="68">
        <v>15</v>
      </c>
      <c r="I160" s="29"/>
      <c r="J160" s="1"/>
    </row>
    <row r="161" spans="1:10" x14ac:dyDescent="0.25">
      <c r="A161" s="26">
        <v>156</v>
      </c>
      <c r="B161" s="4"/>
      <c r="C161" s="4" t="s">
        <v>14</v>
      </c>
      <c r="D161" s="24" t="str">
        <f>VLOOKUP(C161,'Tồn kho tháng 5'!$C$4:$D$13,2,0)</f>
        <v>Bột canh</v>
      </c>
      <c r="E161" s="4" t="str">
        <f>VLOOKUP(C161,'Tồn kho tháng 5'!$C$4:$E$13,3,0)</f>
        <v>Gói</v>
      </c>
      <c r="F161" s="70" t="s">
        <v>117</v>
      </c>
      <c r="G161" s="62"/>
      <c r="H161" s="68">
        <v>2</v>
      </c>
      <c r="I161" s="29"/>
      <c r="J161" s="1"/>
    </row>
    <row r="162" spans="1:10" x14ac:dyDescent="0.25">
      <c r="A162" s="26">
        <v>157</v>
      </c>
      <c r="B162" s="4"/>
      <c r="C162" s="4" t="s">
        <v>7</v>
      </c>
      <c r="D162" s="24" t="str">
        <f>VLOOKUP(C162,'Tồn kho tháng 5'!$C$4:$D$13,2,0)</f>
        <v>Dầu ăn</v>
      </c>
      <c r="E162" s="4" t="str">
        <f>VLOOKUP(C162,'Tồn kho tháng 5'!$C$4:$E$13,3,0)</f>
        <v>lít</v>
      </c>
      <c r="F162" s="70" t="s">
        <v>117</v>
      </c>
      <c r="G162" s="62"/>
      <c r="H162" s="68">
        <v>1</v>
      </c>
      <c r="I162" s="29"/>
      <c r="J162" s="1"/>
    </row>
    <row r="163" spans="1:10" x14ac:dyDescent="0.25">
      <c r="A163" s="26">
        <v>158</v>
      </c>
      <c r="B163" s="4"/>
      <c r="C163" s="4" t="s">
        <v>10</v>
      </c>
      <c r="D163" s="24" t="str">
        <f>VLOOKUP(C163,'Tồn kho tháng 5'!$C$4:$D$13,2,0)</f>
        <v>Nước mắm</v>
      </c>
      <c r="E163" s="4" t="str">
        <f>VLOOKUP(C163,'Tồn kho tháng 5'!$C$4:$E$13,3,0)</f>
        <v>lít</v>
      </c>
      <c r="F163" s="70" t="s">
        <v>117</v>
      </c>
      <c r="G163" s="62"/>
      <c r="H163" s="68">
        <v>1</v>
      </c>
      <c r="I163" s="29"/>
      <c r="J163" s="1"/>
    </row>
    <row r="164" spans="1:10" x14ac:dyDescent="0.25">
      <c r="A164" s="26">
        <v>159</v>
      </c>
      <c r="B164" s="4"/>
      <c r="C164" s="4" t="s">
        <v>76</v>
      </c>
      <c r="D164" s="24" t="str">
        <f>VLOOKUP(C164,'Tồn kho tháng 5'!$C$13:$D$14,2,0)</f>
        <v>Mỳ tôm</v>
      </c>
      <c r="E164" s="4" t="str">
        <f>VLOOKUP(C164,'Tồn kho tháng 5'!$C$13:$E$14,3,0)</f>
        <v>Gói</v>
      </c>
      <c r="F164" s="70" t="s">
        <v>117</v>
      </c>
      <c r="G164" s="62"/>
      <c r="H164" s="68">
        <v>10</v>
      </c>
      <c r="I164" s="29"/>
      <c r="J164" s="1"/>
    </row>
    <row r="165" spans="1:10" x14ac:dyDescent="0.25">
      <c r="A165" s="26">
        <v>160</v>
      </c>
      <c r="B165" s="4"/>
      <c r="C165" s="4" t="s">
        <v>4</v>
      </c>
      <c r="D165" s="24" t="str">
        <f>VLOOKUP(C165,'Tồn kho tháng 5'!$C$4:$D$13,2,0)</f>
        <v>Gạo</v>
      </c>
      <c r="E165" s="4" t="str">
        <f>VLOOKUP(C165,'Tồn kho tháng 5'!$C$4:$E$13,3,0)</f>
        <v>kg</v>
      </c>
      <c r="F165" s="70" t="s">
        <v>118</v>
      </c>
      <c r="G165" s="62"/>
      <c r="H165" s="68">
        <v>15</v>
      </c>
      <c r="I165" s="29"/>
      <c r="J165" s="1"/>
    </row>
    <row r="166" spans="1:10" x14ac:dyDescent="0.25">
      <c r="A166" s="26">
        <v>161</v>
      </c>
      <c r="B166" s="4"/>
      <c r="C166" s="4" t="s">
        <v>14</v>
      </c>
      <c r="D166" s="24" t="str">
        <f>VLOOKUP(C166,'Tồn kho tháng 5'!$C$4:$D$13,2,0)</f>
        <v>Bột canh</v>
      </c>
      <c r="E166" s="4" t="str">
        <f>VLOOKUP(C166,'Tồn kho tháng 5'!$C$4:$E$13,3,0)</f>
        <v>Gói</v>
      </c>
      <c r="F166" s="70" t="s">
        <v>118</v>
      </c>
      <c r="G166" s="62"/>
      <c r="H166" s="68">
        <v>1</v>
      </c>
      <c r="I166" s="29"/>
      <c r="J166" s="1"/>
    </row>
    <row r="167" spans="1:10" x14ac:dyDescent="0.25">
      <c r="A167" s="26">
        <v>162</v>
      </c>
      <c r="B167" s="4"/>
      <c r="C167" s="4" t="s">
        <v>7</v>
      </c>
      <c r="D167" s="24" t="str">
        <f>VLOOKUP(C167,'Tồn kho tháng 5'!$C$4:$D$13,2,0)</f>
        <v>Dầu ăn</v>
      </c>
      <c r="E167" s="4" t="str">
        <f>VLOOKUP(C167,'Tồn kho tháng 5'!$C$4:$E$13,3,0)</f>
        <v>lít</v>
      </c>
      <c r="F167" s="70" t="s">
        <v>118</v>
      </c>
      <c r="G167" s="62"/>
      <c r="H167" s="68">
        <v>1</v>
      </c>
      <c r="I167" s="29"/>
      <c r="J167" s="1"/>
    </row>
    <row r="168" spans="1:10" x14ac:dyDescent="0.25">
      <c r="A168" s="26">
        <v>163</v>
      </c>
      <c r="B168" s="4"/>
      <c r="C168" s="4" t="s">
        <v>10</v>
      </c>
      <c r="D168" s="24" t="str">
        <f>VLOOKUP(C168,'Tồn kho tháng 5'!$C$4:$D$13,2,0)</f>
        <v>Nước mắm</v>
      </c>
      <c r="E168" s="4" t="str">
        <f>VLOOKUP(C168,'Tồn kho tháng 5'!$C$4:$E$13,3,0)</f>
        <v>lít</v>
      </c>
      <c r="F168" s="70" t="s">
        <v>118</v>
      </c>
      <c r="G168" s="62"/>
      <c r="H168" s="68">
        <v>1</v>
      </c>
      <c r="I168" s="29"/>
      <c r="J168" s="1"/>
    </row>
    <row r="169" spans="1:10" x14ac:dyDescent="0.25">
      <c r="A169" s="26">
        <v>164</v>
      </c>
      <c r="B169" s="4"/>
      <c r="C169" s="4" t="s">
        <v>76</v>
      </c>
      <c r="D169" s="24" t="str">
        <f>VLOOKUP(C169,'Tồn kho tháng 5'!$C$13:$D$14,2,0)</f>
        <v>Mỳ tôm</v>
      </c>
      <c r="E169" s="4" t="str">
        <f>VLOOKUP(C169,'Tồn kho tháng 5'!$C$13:$E$14,3,0)</f>
        <v>Gói</v>
      </c>
      <c r="F169" s="70" t="s">
        <v>118</v>
      </c>
      <c r="G169" s="62"/>
      <c r="H169" s="68">
        <v>5</v>
      </c>
      <c r="I169" s="29"/>
      <c r="J169" s="1"/>
    </row>
    <row r="170" spans="1:10" x14ac:dyDescent="0.25">
      <c r="A170" s="26">
        <v>165</v>
      </c>
      <c r="B170" s="4"/>
      <c r="C170" s="4" t="s">
        <v>4</v>
      </c>
      <c r="D170" s="24" t="str">
        <f>VLOOKUP(C170,'Tồn kho tháng 5'!$C$4:$D$13,2,0)</f>
        <v>Gạo</v>
      </c>
      <c r="E170" s="4" t="str">
        <f>VLOOKUP(C170,'Tồn kho tháng 5'!$C$4:$E$13,3,0)</f>
        <v>kg</v>
      </c>
      <c r="F170" s="70" t="s">
        <v>119</v>
      </c>
      <c r="G170" s="62"/>
      <c r="H170" s="68">
        <v>10</v>
      </c>
      <c r="I170" s="29"/>
      <c r="J170" s="1"/>
    </row>
    <row r="171" spans="1:10" x14ac:dyDescent="0.25">
      <c r="A171" s="26">
        <v>166</v>
      </c>
      <c r="B171" s="4"/>
      <c r="C171" s="4" t="s">
        <v>14</v>
      </c>
      <c r="D171" s="24" t="str">
        <f>VLOOKUP(C171,'Tồn kho tháng 5'!$C$4:$D$13,2,0)</f>
        <v>Bột canh</v>
      </c>
      <c r="E171" s="4" t="str">
        <f>VLOOKUP(C171,'Tồn kho tháng 5'!$C$4:$E$13,3,0)</f>
        <v>Gói</v>
      </c>
      <c r="F171" s="70" t="s">
        <v>119</v>
      </c>
      <c r="G171" s="62"/>
      <c r="H171" s="68">
        <v>1</v>
      </c>
      <c r="I171" s="29"/>
      <c r="J171" s="1"/>
    </row>
    <row r="172" spans="1:10" x14ac:dyDescent="0.25">
      <c r="A172" s="26">
        <v>167</v>
      </c>
      <c r="B172" s="4"/>
      <c r="C172" s="4" t="s">
        <v>10</v>
      </c>
      <c r="D172" s="24" t="str">
        <f>VLOOKUP(C172,'Tồn kho tháng 5'!$C$4:$D$13,2,0)</f>
        <v>Nước mắm</v>
      </c>
      <c r="E172" s="4" t="str">
        <f>VLOOKUP(C172,'Tồn kho tháng 5'!$C$4:$E$13,3,0)</f>
        <v>lít</v>
      </c>
      <c r="F172" s="70" t="s">
        <v>119</v>
      </c>
      <c r="G172" s="62"/>
      <c r="H172" s="68">
        <v>1</v>
      </c>
      <c r="I172" s="29"/>
      <c r="J172" s="1"/>
    </row>
    <row r="173" spans="1:10" x14ac:dyDescent="0.25">
      <c r="A173" s="26">
        <v>168</v>
      </c>
      <c r="B173" s="4"/>
      <c r="C173" s="4" t="s">
        <v>7</v>
      </c>
      <c r="D173" s="24" t="str">
        <f>VLOOKUP(C173,'Tồn kho tháng 5'!$C$4:$D$13,2,0)</f>
        <v>Dầu ăn</v>
      </c>
      <c r="E173" s="4" t="str">
        <f>VLOOKUP(C173,'Tồn kho tháng 5'!$C$4:$E$13,3,0)</f>
        <v>lít</v>
      </c>
      <c r="F173" s="70" t="s">
        <v>119</v>
      </c>
      <c r="G173" s="62"/>
      <c r="H173" s="68">
        <v>1</v>
      </c>
      <c r="I173" s="29"/>
      <c r="J173" s="1"/>
    </row>
    <row r="174" spans="1:10" x14ac:dyDescent="0.25">
      <c r="A174" s="26">
        <v>169</v>
      </c>
      <c r="B174" s="4"/>
      <c r="C174" s="4" t="s">
        <v>76</v>
      </c>
      <c r="D174" s="24" t="str">
        <f>VLOOKUP(C174,'Tồn kho tháng 5'!$C$13:$D$14,2,0)</f>
        <v>Mỳ tôm</v>
      </c>
      <c r="E174" s="4" t="str">
        <f>VLOOKUP(C174,'Tồn kho tháng 5'!$C$13:$E$14,3,0)</f>
        <v>Gói</v>
      </c>
      <c r="F174" s="70" t="s">
        <v>120</v>
      </c>
      <c r="G174" s="62"/>
      <c r="H174" s="68">
        <v>5</v>
      </c>
      <c r="I174" s="29"/>
      <c r="J174" s="1"/>
    </row>
    <row r="175" spans="1:10" x14ac:dyDescent="0.25">
      <c r="A175" s="26">
        <v>170</v>
      </c>
      <c r="B175" s="4"/>
      <c r="C175" s="4" t="s">
        <v>4</v>
      </c>
      <c r="D175" s="24" t="str">
        <f>VLOOKUP(C175,'Tồn kho tháng 5'!$C$4:$D$13,2,0)</f>
        <v>Gạo</v>
      </c>
      <c r="E175" s="4" t="str">
        <f>VLOOKUP(C175,'Tồn kho tháng 5'!$C$4:$E$13,3,0)</f>
        <v>kg</v>
      </c>
      <c r="F175" s="70" t="s">
        <v>120</v>
      </c>
      <c r="G175" s="62"/>
      <c r="H175" s="68">
        <v>10</v>
      </c>
      <c r="I175" s="29"/>
      <c r="J175" s="1"/>
    </row>
    <row r="176" spans="1:10" x14ac:dyDescent="0.25">
      <c r="A176" s="26">
        <v>171</v>
      </c>
      <c r="B176" s="4"/>
      <c r="C176" s="4" t="s">
        <v>81</v>
      </c>
      <c r="D176" s="24" t="str">
        <f>VLOOKUP(C176,'Tồn kho tháng 5'!$C$13:$D$15,2,0)</f>
        <v>Sữa bột</v>
      </c>
      <c r="E176" s="4" t="str">
        <f>VLOOKUP(C176,'Tồn kho tháng 5'!$C$13:$E$15,3,0)</f>
        <v>Hộp</v>
      </c>
      <c r="F176" s="70" t="s">
        <v>120</v>
      </c>
      <c r="G176" s="62"/>
      <c r="H176" s="68">
        <v>1</v>
      </c>
      <c r="I176" s="29"/>
      <c r="J176" s="1"/>
    </row>
    <row r="177" spans="1:10" x14ac:dyDescent="0.25">
      <c r="A177" s="26">
        <v>172</v>
      </c>
      <c r="B177" s="4"/>
      <c r="C177" s="4" t="s">
        <v>7</v>
      </c>
      <c r="D177" s="24" t="str">
        <f>VLOOKUP(C177,'Tồn kho tháng 5'!$C$4:$D$13,2,0)</f>
        <v>Dầu ăn</v>
      </c>
      <c r="E177" s="4" t="str">
        <f>VLOOKUP(C177,'Tồn kho tháng 5'!$C$4:$E$13,3,0)</f>
        <v>lít</v>
      </c>
      <c r="F177" s="70" t="s">
        <v>120</v>
      </c>
      <c r="G177" s="62"/>
      <c r="H177" s="68">
        <v>1</v>
      </c>
      <c r="I177" s="29"/>
      <c r="J177" s="1"/>
    </row>
    <row r="178" spans="1:10" x14ac:dyDescent="0.25">
      <c r="A178" s="26">
        <v>173</v>
      </c>
      <c r="B178" s="4"/>
      <c r="C178" s="4" t="s">
        <v>10</v>
      </c>
      <c r="D178" s="24" t="str">
        <f>VLOOKUP(C178,'Tồn kho tháng 5'!$C$4:$D$13,2,0)</f>
        <v>Nước mắm</v>
      </c>
      <c r="E178" s="4" t="str">
        <f>VLOOKUP(C178,'Tồn kho tháng 5'!$C$4:$E$13,3,0)</f>
        <v>lít</v>
      </c>
      <c r="F178" s="70" t="s">
        <v>120</v>
      </c>
      <c r="G178" s="62"/>
      <c r="H178" s="68">
        <v>1</v>
      </c>
      <c r="I178" s="29"/>
      <c r="J178" s="1"/>
    </row>
    <row r="179" spans="1:10" x14ac:dyDescent="0.25">
      <c r="A179" s="26">
        <v>174</v>
      </c>
      <c r="B179" s="4"/>
      <c r="C179" s="4" t="s">
        <v>76</v>
      </c>
      <c r="D179" s="24" t="str">
        <f>VLOOKUP(C179,'Tồn kho tháng 5'!$C$13:$D$14,2,0)</f>
        <v>Mỳ tôm</v>
      </c>
      <c r="E179" s="4" t="str">
        <f>VLOOKUP(C179,'Tồn kho tháng 5'!$C$13:$E$14,3,0)</f>
        <v>Gói</v>
      </c>
      <c r="F179" s="70" t="s">
        <v>120</v>
      </c>
      <c r="G179" s="62"/>
      <c r="H179" s="68">
        <v>5</v>
      </c>
      <c r="I179" s="29"/>
      <c r="J179" s="1"/>
    </row>
    <row r="180" spans="1:10" ht="15.75" customHeight="1" x14ac:dyDescent="0.25">
      <c r="A180" s="26">
        <v>175</v>
      </c>
      <c r="B180" s="4"/>
      <c r="C180" s="4" t="s">
        <v>4</v>
      </c>
      <c r="D180" s="24" t="str">
        <f>VLOOKUP(C180,'Tồn kho tháng 5'!$C$4:$D$13,2,0)</f>
        <v>Gạo</v>
      </c>
      <c r="E180" s="4" t="str">
        <f>VLOOKUP(C180,'Tồn kho tháng 5'!$C$4:$E$13,3,0)</f>
        <v>kg</v>
      </c>
      <c r="F180" s="70" t="s">
        <v>121</v>
      </c>
      <c r="G180" s="62"/>
      <c r="H180" s="68">
        <v>10</v>
      </c>
      <c r="I180" s="29"/>
      <c r="J180" s="1"/>
    </row>
    <row r="181" spans="1:10" ht="15.75" customHeight="1" x14ac:dyDescent="0.25">
      <c r="A181" s="26">
        <v>176</v>
      </c>
      <c r="B181" s="4"/>
      <c r="C181" s="4" t="s">
        <v>81</v>
      </c>
      <c r="D181" s="24" t="str">
        <f>VLOOKUP(C181,'Tồn kho tháng 5'!$C$13:$D$15,2,0)</f>
        <v>Sữa bột</v>
      </c>
      <c r="E181" s="4" t="str">
        <f>VLOOKUP(C181,'Tồn kho tháng 5'!$C$13:$E$15,3,0)</f>
        <v>Hộp</v>
      </c>
      <c r="F181" s="70" t="s">
        <v>121</v>
      </c>
      <c r="G181" s="62"/>
      <c r="H181" s="68">
        <v>1</v>
      </c>
      <c r="I181" s="29"/>
      <c r="J181" s="1"/>
    </row>
    <row r="182" spans="1:10" ht="15.75" customHeight="1" x14ac:dyDescent="0.25">
      <c r="A182" s="26">
        <v>177</v>
      </c>
      <c r="B182" s="4"/>
      <c r="C182" s="4" t="s">
        <v>10</v>
      </c>
      <c r="D182" s="24" t="str">
        <f>VLOOKUP(C182,'Tồn kho tháng 5'!$C$4:$D$13,2,0)</f>
        <v>Nước mắm</v>
      </c>
      <c r="E182" s="4" t="str">
        <f>VLOOKUP(C182,'Tồn kho tháng 5'!$C$4:$E$13,3,0)</f>
        <v>lít</v>
      </c>
      <c r="F182" s="70" t="s">
        <v>121</v>
      </c>
      <c r="G182" s="62"/>
      <c r="H182" s="68">
        <v>1</v>
      </c>
      <c r="I182" s="29"/>
      <c r="J182" s="1"/>
    </row>
    <row r="183" spans="1:10" ht="15.75" customHeight="1" x14ac:dyDescent="0.25">
      <c r="A183" s="26">
        <v>178</v>
      </c>
      <c r="B183" s="4"/>
      <c r="C183" s="4" t="s">
        <v>7</v>
      </c>
      <c r="D183" s="24" t="str">
        <f>VLOOKUP(C183,'Tồn kho tháng 5'!$C$4:$D$13,2,0)</f>
        <v>Dầu ăn</v>
      </c>
      <c r="E183" s="4" t="str">
        <f>VLOOKUP(C183,'Tồn kho tháng 5'!$C$4:$E$13,3,0)</f>
        <v>lít</v>
      </c>
      <c r="F183" s="70" t="s">
        <v>121</v>
      </c>
      <c r="G183" s="62"/>
      <c r="H183" s="68">
        <v>1</v>
      </c>
      <c r="I183" s="29"/>
      <c r="J183" s="1"/>
    </row>
    <row r="184" spans="1:10" ht="15.75" customHeight="1" x14ac:dyDescent="0.25">
      <c r="A184" s="26">
        <v>179</v>
      </c>
      <c r="B184" s="4"/>
      <c r="C184" s="4" t="s">
        <v>76</v>
      </c>
      <c r="D184" s="24" t="str">
        <f>VLOOKUP(C184,'Tồn kho tháng 5'!$C$13:$D$14,2,0)</f>
        <v>Mỳ tôm</v>
      </c>
      <c r="E184" s="4" t="str">
        <f>VLOOKUP(C184,'Tồn kho tháng 5'!$C$13:$E$14,3,0)</f>
        <v>Gói</v>
      </c>
      <c r="F184" s="70" t="s">
        <v>121</v>
      </c>
      <c r="G184" s="62"/>
      <c r="H184" s="68">
        <v>5</v>
      </c>
      <c r="I184" s="29"/>
      <c r="J184" s="1"/>
    </row>
    <row r="185" spans="1:10" x14ac:dyDescent="0.25">
      <c r="A185" s="26">
        <v>180</v>
      </c>
      <c r="B185" s="4"/>
      <c r="C185" s="4" t="s">
        <v>4</v>
      </c>
      <c r="D185" s="24" t="str">
        <f>VLOOKUP(C185,'Tồn kho tháng 5'!$C$4:$D$13,2,0)</f>
        <v>Gạo</v>
      </c>
      <c r="E185" s="4" t="str">
        <f>VLOOKUP(C185,'Tồn kho tháng 5'!$C$4:$E$13,3,0)</f>
        <v>kg</v>
      </c>
      <c r="F185" s="70" t="s">
        <v>122</v>
      </c>
      <c r="G185" s="62"/>
      <c r="H185" s="68">
        <v>10</v>
      </c>
      <c r="I185" s="29"/>
      <c r="J185" s="1"/>
    </row>
    <row r="186" spans="1:10" x14ac:dyDescent="0.25">
      <c r="A186" s="26">
        <v>181</v>
      </c>
      <c r="B186" s="4"/>
      <c r="C186" s="4" t="s">
        <v>7</v>
      </c>
      <c r="D186" s="24" t="str">
        <f>VLOOKUP(C186,'Tồn kho tháng 5'!$C$4:$D$13,2,0)</f>
        <v>Dầu ăn</v>
      </c>
      <c r="E186" s="4" t="str">
        <f>VLOOKUP(C186,'Tồn kho tháng 5'!$C$4:$E$13,3,0)</f>
        <v>lít</v>
      </c>
      <c r="F186" s="70" t="s">
        <v>122</v>
      </c>
      <c r="G186" s="62"/>
      <c r="H186" s="68">
        <v>1</v>
      </c>
      <c r="I186" s="29"/>
      <c r="J186" s="1"/>
    </row>
    <row r="187" spans="1:10" x14ac:dyDescent="0.25">
      <c r="A187" s="26">
        <v>182</v>
      </c>
      <c r="B187" s="4"/>
      <c r="C187" s="4" t="s">
        <v>10</v>
      </c>
      <c r="D187" s="24" t="str">
        <f>VLOOKUP(C187,'Tồn kho tháng 5'!$C$4:$D$13,2,0)</f>
        <v>Nước mắm</v>
      </c>
      <c r="E187" s="4" t="str">
        <f>VLOOKUP(C187,'Tồn kho tháng 5'!$C$4:$E$13,3,0)</f>
        <v>lít</v>
      </c>
      <c r="F187" s="70" t="s">
        <v>122</v>
      </c>
      <c r="G187" s="62"/>
      <c r="H187" s="68">
        <v>1</v>
      </c>
      <c r="I187" s="29"/>
      <c r="J187" s="1"/>
    </row>
    <row r="188" spans="1:10" x14ac:dyDescent="0.25">
      <c r="A188" s="26">
        <v>183</v>
      </c>
      <c r="B188" s="4"/>
      <c r="C188" s="4" t="s">
        <v>81</v>
      </c>
      <c r="D188" s="24" t="str">
        <f>VLOOKUP(C188,'Tồn kho tháng 5'!$C$13:$D$15,2,0)</f>
        <v>Sữa bột</v>
      </c>
      <c r="E188" s="4" t="str">
        <f>VLOOKUP(C188,'Tồn kho tháng 5'!$C$13:$E$15,3,0)</f>
        <v>Hộp</v>
      </c>
      <c r="F188" s="70" t="s">
        <v>122</v>
      </c>
      <c r="G188" s="62"/>
      <c r="H188" s="68">
        <v>1</v>
      </c>
      <c r="I188" s="29"/>
      <c r="J188" s="1"/>
    </row>
    <row r="189" spans="1:10" x14ac:dyDescent="0.25">
      <c r="A189" s="26">
        <v>184</v>
      </c>
      <c r="B189" s="4"/>
      <c r="C189" s="4" t="s">
        <v>76</v>
      </c>
      <c r="D189" s="24" t="str">
        <f>VLOOKUP(C189,'Tồn kho tháng 5'!$C$13:$D$14,2,0)</f>
        <v>Mỳ tôm</v>
      </c>
      <c r="E189" s="4" t="str">
        <f>VLOOKUP(C189,'Tồn kho tháng 5'!$C$13:$E$14,3,0)</f>
        <v>Gói</v>
      </c>
      <c r="F189" s="70" t="s">
        <v>122</v>
      </c>
      <c r="G189" s="62"/>
      <c r="H189" s="68">
        <v>10</v>
      </c>
      <c r="I189" s="29"/>
      <c r="J189" s="1"/>
    </row>
    <row r="190" spans="1:10" x14ac:dyDescent="0.25">
      <c r="J190" s="1"/>
    </row>
    <row r="191" spans="1:10" x14ac:dyDescent="0.25">
      <c r="J191" s="1"/>
    </row>
    <row r="192" spans="1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x14ac:dyDescent="0.25">
      <c r="J202" s="1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</sheetData>
  <autoFilter ref="B5:I189">
    <sortState ref="B6:I104">
      <sortCondition ref="B5"/>
    </sortState>
  </autoFilter>
  <sortState ref="B6:I114">
    <sortCondition ref="B6"/>
  </sortState>
  <mergeCells count="3">
    <mergeCell ref="A1:H1"/>
    <mergeCell ref="A2:I2"/>
    <mergeCell ref="A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3:V8"/>
  <sheetViews>
    <sheetView workbookViewId="0">
      <selection activeCell="C15" sqref="C15"/>
    </sheetView>
  </sheetViews>
  <sheetFormatPr defaultRowHeight="15" x14ac:dyDescent="0.25"/>
  <cols>
    <col min="2" max="2" width="10.42578125" style="49" customWidth="1"/>
    <col min="3" max="20" width="7.7109375" customWidth="1"/>
  </cols>
  <sheetData>
    <row r="3" spans="2:22" ht="15" customHeight="1" x14ac:dyDescent="0.25">
      <c r="B3" s="77" t="s">
        <v>66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2:22" ht="32.25" customHeight="1" x14ac:dyDescent="0.25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6" spans="2:22" ht="22.5" customHeight="1" x14ac:dyDescent="0.25">
      <c r="B6" s="9" t="s">
        <v>64</v>
      </c>
      <c r="C6" s="78" t="s">
        <v>8</v>
      </c>
      <c r="D6" s="78"/>
      <c r="E6" s="78" t="s">
        <v>11</v>
      </c>
      <c r="F6" s="78"/>
      <c r="G6" s="78" t="s">
        <v>13</v>
      </c>
      <c r="H6" s="78"/>
      <c r="I6" s="78" t="s">
        <v>15</v>
      </c>
      <c r="J6" s="78"/>
      <c r="K6" s="78" t="s">
        <v>17</v>
      </c>
      <c r="L6" s="78"/>
      <c r="M6" s="78"/>
      <c r="N6" s="78"/>
      <c r="O6" s="78" t="s">
        <v>19</v>
      </c>
      <c r="P6" s="78"/>
      <c r="Q6" s="78" t="s">
        <v>21</v>
      </c>
      <c r="R6" s="78"/>
      <c r="S6" s="78" t="s">
        <v>23</v>
      </c>
      <c r="T6" s="78"/>
      <c r="U6" s="49"/>
      <c r="V6" s="49"/>
    </row>
    <row r="7" spans="2:22" ht="22.5" customHeight="1" x14ac:dyDescent="0.25">
      <c r="B7" s="51" t="s">
        <v>63</v>
      </c>
      <c r="C7" s="51" t="s">
        <v>67</v>
      </c>
      <c r="D7" s="51" t="s">
        <v>68</v>
      </c>
      <c r="E7" s="51" t="s">
        <v>54</v>
      </c>
      <c r="F7" s="51" t="s">
        <v>53</v>
      </c>
      <c r="G7" s="51" t="s">
        <v>55</v>
      </c>
      <c r="H7" s="51" t="s">
        <v>54</v>
      </c>
      <c r="I7" s="51" t="s">
        <v>56</v>
      </c>
      <c r="J7" s="51" t="s">
        <v>57</v>
      </c>
      <c r="K7" s="51" t="s">
        <v>58</v>
      </c>
      <c r="L7" s="51" t="s">
        <v>59</v>
      </c>
      <c r="M7" s="51" t="s">
        <v>60</v>
      </c>
      <c r="N7" s="51" t="s">
        <v>69</v>
      </c>
      <c r="O7" s="51" t="s">
        <v>61</v>
      </c>
      <c r="P7" s="51" t="s">
        <v>70</v>
      </c>
      <c r="Q7" s="51" t="s">
        <v>62</v>
      </c>
      <c r="R7" s="51" t="s">
        <v>70</v>
      </c>
      <c r="S7" s="51" t="s">
        <v>62</v>
      </c>
      <c r="T7" s="51" t="s">
        <v>70</v>
      </c>
    </row>
    <row r="8" spans="2:22" ht="25.5" customHeight="1" x14ac:dyDescent="0.25">
      <c r="B8" s="9" t="s">
        <v>65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</sheetData>
  <mergeCells count="9">
    <mergeCell ref="B3:T4"/>
    <mergeCell ref="Q6:R6"/>
    <mergeCell ref="I6:J6"/>
    <mergeCell ref="S6:T6"/>
    <mergeCell ref="K6:N6"/>
    <mergeCell ref="C6:D6"/>
    <mergeCell ref="E6:F6"/>
    <mergeCell ref="G6:H6"/>
    <mergeCell ref="O6:P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C25" sqref="C25"/>
    </sheetView>
  </sheetViews>
  <sheetFormatPr defaultRowHeight="12.75" x14ac:dyDescent="0.2"/>
  <cols>
    <col min="1" max="1" width="4.42578125" style="15" customWidth="1"/>
    <col min="2" max="2" width="8.85546875" style="11" customWidth="1"/>
    <col min="3" max="3" width="22.5703125" style="12" customWidth="1"/>
    <col min="4" max="4" width="8.140625" style="11" hidden="1" customWidth="1"/>
    <col min="5" max="5" width="5.140625" style="31" bestFit="1" customWidth="1"/>
    <col min="6" max="6" width="20.28515625" style="13" customWidth="1"/>
    <col min="7" max="7" width="22.140625" style="14" customWidth="1"/>
    <col min="8" max="8" width="22.85546875" style="13" customWidth="1"/>
    <col min="9" max="9" width="16.140625" style="14" customWidth="1"/>
    <col min="10" max="10" width="16.28515625" style="12" customWidth="1"/>
    <col min="11" max="253" width="9.140625" style="12"/>
    <col min="254" max="254" width="4.42578125" style="12" customWidth="1"/>
    <col min="255" max="255" width="8.85546875" style="12" customWidth="1"/>
    <col min="256" max="256" width="22.5703125" style="12" customWidth="1"/>
    <col min="257" max="257" width="0" style="12" hidden="1" customWidth="1"/>
    <col min="258" max="258" width="5.140625" style="12" bestFit="1" customWidth="1"/>
    <col min="259" max="259" width="15.85546875" style="12" customWidth="1"/>
    <col min="260" max="260" width="17.42578125" style="12" customWidth="1"/>
    <col min="261" max="261" width="17.28515625" style="12" customWidth="1"/>
    <col min="262" max="263" width="14.85546875" style="12" customWidth="1"/>
    <col min="264" max="264" width="16.28515625" style="12" customWidth="1"/>
    <col min="265" max="509" width="9.140625" style="12"/>
    <col min="510" max="510" width="4.42578125" style="12" customWidth="1"/>
    <col min="511" max="511" width="8.85546875" style="12" customWidth="1"/>
    <col min="512" max="512" width="22.5703125" style="12" customWidth="1"/>
    <col min="513" max="513" width="0" style="12" hidden="1" customWidth="1"/>
    <col min="514" max="514" width="5.140625" style="12" bestFit="1" customWidth="1"/>
    <col min="515" max="515" width="15.85546875" style="12" customWidth="1"/>
    <col min="516" max="516" width="17.42578125" style="12" customWidth="1"/>
    <col min="517" max="517" width="17.28515625" style="12" customWidth="1"/>
    <col min="518" max="519" width="14.85546875" style="12" customWidth="1"/>
    <col min="520" max="520" width="16.28515625" style="12" customWidth="1"/>
    <col min="521" max="765" width="9.140625" style="12"/>
    <col min="766" max="766" width="4.42578125" style="12" customWidth="1"/>
    <col min="767" max="767" width="8.85546875" style="12" customWidth="1"/>
    <col min="768" max="768" width="22.5703125" style="12" customWidth="1"/>
    <col min="769" max="769" width="0" style="12" hidden="1" customWidth="1"/>
    <col min="770" max="770" width="5.140625" style="12" bestFit="1" customWidth="1"/>
    <col min="771" max="771" width="15.85546875" style="12" customWidth="1"/>
    <col min="772" max="772" width="17.42578125" style="12" customWidth="1"/>
    <col min="773" max="773" width="17.28515625" style="12" customWidth="1"/>
    <col min="774" max="775" width="14.85546875" style="12" customWidth="1"/>
    <col min="776" max="776" width="16.28515625" style="12" customWidth="1"/>
    <col min="777" max="1021" width="9.140625" style="12"/>
    <col min="1022" max="1022" width="4.42578125" style="12" customWidth="1"/>
    <col min="1023" max="1023" width="8.85546875" style="12" customWidth="1"/>
    <col min="1024" max="1024" width="22.5703125" style="12" customWidth="1"/>
    <col min="1025" max="1025" width="0" style="12" hidden="1" customWidth="1"/>
    <col min="1026" max="1026" width="5.140625" style="12" bestFit="1" customWidth="1"/>
    <col min="1027" max="1027" width="15.85546875" style="12" customWidth="1"/>
    <col min="1028" max="1028" width="17.42578125" style="12" customWidth="1"/>
    <col min="1029" max="1029" width="17.28515625" style="12" customWidth="1"/>
    <col min="1030" max="1031" width="14.85546875" style="12" customWidth="1"/>
    <col min="1032" max="1032" width="16.28515625" style="12" customWidth="1"/>
    <col min="1033" max="1277" width="9.140625" style="12"/>
    <col min="1278" max="1278" width="4.42578125" style="12" customWidth="1"/>
    <col min="1279" max="1279" width="8.85546875" style="12" customWidth="1"/>
    <col min="1280" max="1280" width="22.5703125" style="12" customWidth="1"/>
    <col min="1281" max="1281" width="0" style="12" hidden="1" customWidth="1"/>
    <col min="1282" max="1282" width="5.140625" style="12" bestFit="1" customWidth="1"/>
    <col min="1283" max="1283" width="15.85546875" style="12" customWidth="1"/>
    <col min="1284" max="1284" width="17.42578125" style="12" customWidth="1"/>
    <col min="1285" max="1285" width="17.28515625" style="12" customWidth="1"/>
    <col min="1286" max="1287" width="14.85546875" style="12" customWidth="1"/>
    <col min="1288" max="1288" width="16.28515625" style="12" customWidth="1"/>
    <col min="1289" max="1533" width="9.140625" style="12"/>
    <col min="1534" max="1534" width="4.42578125" style="12" customWidth="1"/>
    <col min="1535" max="1535" width="8.85546875" style="12" customWidth="1"/>
    <col min="1536" max="1536" width="22.5703125" style="12" customWidth="1"/>
    <col min="1537" max="1537" width="0" style="12" hidden="1" customWidth="1"/>
    <col min="1538" max="1538" width="5.140625" style="12" bestFit="1" customWidth="1"/>
    <col min="1539" max="1539" width="15.85546875" style="12" customWidth="1"/>
    <col min="1540" max="1540" width="17.42578125" style="12" customWidth="1"/>
    <col min="1541" max="1541" width="17.28515625" style="12" customWidth="1"/>
    <col min="1542" max="1543" width="14.85546875" style="12" customWidth="1"/>
    <col min="1544" max="1544" width="16.28515625" style="12" customWidth="1"/>
    <col min="1545" max="1789" width="9.140625" style="12"/>
    <col min="1790" max="1790" width="4.42578125" style="12" customWidth="1"/>
    <col min="1791" max="1791" width="8.85546875" style="12" customWidth="1"/>
    <col min="1792" max="1792" width="22.5703125" style="12" customWidth="1"/>
    <col min="1793" max="1793" width="0" style="12" hidden="1" customWidth="1"/>
    <col min="1794" max="1794" width="5.140625" style="12" bestFit="1" customWidth="1"/>
    <col min="1795" max="1795" width="15.85546875" style="12" customWidth="1"/>
    <col min="1796" max="1796" width="17.42578125" style="12" customWidth="1"/>
    <col min="1797" max="1797" width="17.28515625" style="12" customWidth="1"/>
    <col min="1798" max="1799" width="14.85546875" style="12" customWidth="1"/>
    <col min="1800" max="1800" width="16.28515625" style="12" customWidth="1"/>
    <col min="1801" max="2045" width="9.140625" style="12"/>
    <col min="2046" max="2046" width="4.42578125" style="12" customWidth="1"/>
    <col min="2047" max="2047" width="8.85546875" style="12" customWidth="1"/>
    <col min="2048" max="2048" width="22.5703125" style="12" customWidth="1"/>
    <col min="2049" max="2049" width="0" style="12" hidden="1" customWidth="1"/>
    <col min="2050" max="2050" width="5.140625" style="12" bestFit="1" customWidth="1"/>
    <col min="2051" max="2051" width="15.85546875" style="12" customWidth="1"/>
    <col min="2052" max="2052" width="17.42578125" style="12" customWidth="1"/>
    <col min="2053" max="2053" width="17.28515625" style="12" customWidth="1"/>
    <col min="2054" max="2055" width="14.85546875" style="12" customWidth="1"/>
    <col min="2056" max="2056" width="16.28515625" style="12" customWidth="1"/>
    <col min="2057" max="2301" width="9.140625" style="12"/>
    <col min="2302" max="2302" width="4.42578125" style="12" customWidth="1"/>
    <col min="2303" max="2303" width="8.85546875" style="12" customWidth="1"/>
    <col min="2304" max="2304" width="22.5703125" style="12" customWidth="1"/>
    <col min="2305" max="2305" width="0" style="12" hidden="1" customWidth="1"/>
    <col min="2306" max="2306" width="5.140625" style="12" bestFit="1" customWidth="1"/>
    <col min="2307" max="2307" width="15.85546875" style="12" customWidth="1"/>
    <col min="2308" max="2308" width="17.42578125" style="12" customWidth="1"/>
    <col min="2309" max="2309" width="17.28515625" style="12" customWidth="1"/>
    <col min="2310" max="2311" width="14.85546875" style="12" customWidth="1"/>
    <col min="2312" max="2312" width="16.28515625" style="12" customWidth="1"/>
    <col min="2313" max="2557" width="9.140625" style="12"/>
    <col min="2558" max="2558" width="4.42578125" style="12" customWidth="1"/>
    <col min="2559" max="2559" width="8.85546875" style="12" customWidth="1"/>
    <col min="2560" max="2560" width="22.5703125" style="12" customWidth="1"/>
    <col min="2561" max="2561" width="0" style="12" hidden="1" customWidth="1"/>
    <col min="2562" max="2562" width="5.140625" style="12" bestFit="1" customWidth="1"/>
    <col min="2563" max="2563" width="15.85546875" style="12" customWidth="1"/>
    <col min="2564" max="2564" width="17.42578125" style="12" customWidth="1"/>
    <col min="2565" max="2565" width="17.28515625" style="12" customWidth="1"/>
    <col min="2566" max="2567" width="14.85546875" style="12" customWidth="1"/>
    <col min="2568" max="2568" width="16.28515625" style="12" customWidth="1"/>
    <col min="2569" max="2813" width="9.140625" style="12"/>
    <col min="2814" max="2814" width="4.42578125" style="12" customWidth="1"/>
    <col min="2815" max="2815" width="8.85546875" style="12" customWidth="1"/>
    <col min="2816" max="2816" width="22.5703125" style="12" customWidth="1"/>
    <col min="2817" max="2817" width="0" style="12" hidden="1" customWidth="1"/>
    <col min="2818" max="2818" width="5.140625" style="12" bestFit="1" customWidth="1"/>
    <col min="2819" max="2819" width="15.85546875" style="12" customWidth="1"/>
    <col min="2820" max="2820" width="17.42578125" style="12" customWidth="1"/>
    <col min="2821" max="2821" width="17.28515625" style="12" customWidth="1"/>
    <col min="2822" max="2823" width="14.85546875" style="12" customWidth="1"/>
    <col min="2824" max="2824" width="16.28515625" style="12" customWidth="1"/>
    <col min="2825" max="3069" width="9.140625" style="12"/>
    <col min="3070" max="3070" width="4.42578125" style="12" customWidth="1"/>
    <col min="3071" max="3071" width="8.85546875" style="12" customWidth="1"/>
    <col min="3072" max="3072" width="22.5703125" style="12" customWidth="1"/>
    <col min="3073" max="3073" width="0" style="12" hidden="1" customWidth="1"/>
    <col min="3074" max="3074" width="5.140625" style="12" bestFit="1" customWidth="1"/>
    <col min="3075" max="3075" width="15.85546875" style="12" customWidth="1"/>
    <col min="3076" max="3076" width="17.42578125" style="12" customWidth="1"/>
    <col min="3077" max="3077" width="17.28515625" style="12" customWidth="1"/>
    <col min="3078" max="3079" width="14.85546875" style="12" customWidth="1"/>
    <col min="3080" max="3080" width="16.28515625" style="12" customWidth="1"/>
    <col min="3081" max="3325" width="9.140625" style="12"/>
    <col min="3326" max="3326" width="4.42578125" style="12" customWidth="1"/>
    <col min="3327" max="3327" width="8.85546875" style="12" customWidth="1"/>
    <col min="3328" max="3328" width="22.5703125" style="12" customWidth="1"/>
    <col min="3329" max="3329" width="0" style="12" hidden="1" customWidth="1"/>
    <col min="3330" max="3330" width="5.140625" style="12" bestFit="1" customWidth="1"/>
    <col min="3331" max="3331" width="15.85546875" style="12" customWidth="1"/>
    <col min="3332" max="3332" width="17.42578125" style="12" customWidth="1"/>
    <col min="3333" max="3333" width="17.28515625" style="12" customWidth="1"/>
    <col min="3334" max="3335" width="14.85546875" style="12" customWidth="1"/>
    <col min="3336" max="3336" width="16.28515625" style="12" customWidth="1"/>
    <col min="3337" max="3581" width="9.140625" style="12"/>
    <col min="3582" max="3582" width="4.42578125" style="12" customWidth="1"/>
    <col min="3583" max="3583" width="8.85546875" style="12" customWidth="1"/>
    <col min="3584" max="3584" width="22.5703125" style="12" customWidth="1"/>
    <col min="3585" max="3585" width="0" style="12" hidden="1" customWidth="1"/>
    <col min="3586" max="3586" width="5.140625" style="12" bestFit="1" customWidth="1"/>
    <col min="3587" max="3587" width="15.85546875" style="12" customWidth="1"/>
    <col min="3588" max="3588" width="17.42578125" style="12" customWidth="1"/>
    <col min="3589" max="3589" width="17.28515625" style="12" customWidth="1"/>
    <col min="3590" max="3591" width="14.85546875" style="12" customWidth="1"/>
    <col min="3592" max="3592" width="16.28515625" style="12" customWidth="1"/>
    <col min="3593" max="3837" width="9.140625" style="12"/>
    <col min="3838" max="3838" width="4.42578125" style="12" customWidth="1"/>
    <col min="3839" max="3839" width="8.85546875" style="12" customWidth="1"/>
    <col min="3840" max="3840" width="22.5703125" style="12" customWidth="1"/>
    <col min="3841" max="3841" width="0" style="12" hidden="1" customWidth="1"/>
    <col min="3842" max="3842" width="5.140625" style="12" bestFit="1" customWidth="1"/>
    <col min="3843" max="3843" width="15.85546875" style="12" customWidth="1"/>
    <col min="3844" max="3844" width="17.42578125" style="12" customWidth="1"/>
    <col min="3845" max="3845" width="17.28515625" style="12" customWidth="1"/>
    <col min="3846" max="3847" width="14.85546875" style="12" customWidth="1"/>
    <col min="3848" max="3848" width="16.28515625" style="12" customWidth="1"/>
    <col min="3849" max="4093" width="9.140625" style="12"/>
    <col min="4094" max="4094" width="4.42578125" style="12" customWidth="1"/>
    <col min="4095" max="4095" width="8.85546875" style="12" customWidth="1"/>
    <col min="4096" max="4096" width="22.5703125" style="12" customWidth="1"/>
    <col min="4097" max="4097" width="0" style="12" hidden="1" customWidth="1"/>
    <col min="4098" max="4098" width="5.140625" style="12" bestFit="1" customWidth="1"/>
    <col min="4099" max="4099" width="15.85546875" style="12" customWidth="1"/>
    <col min="4100" max="4100" width="17.42578125" style="12" customWidth="1"/>
    <col min="4101" max="4101" width="17.28515625" style="12" customWidth="1"/>
    <col min="4102" max="4103" width="14.85546875" style="12" customWidth="1"/>
    <col min="4104" max="4104" width="16.28515625" style="12" customWidth="1"/>
    <col min="4105" max="4349" width="9.140625" style="12"/>
    <col min="4350" max="4350" width="4.42578125" style="12" customWidth="1"/>
    <col min="4351" max="4351" width="8.85546875" style="12" customWidth="1"/>
    <col min="4352" max="4352" width="22.5703125" style="12" customWidth="1"/>
    <col min="4353" max="4353" width="0" style="12" hidden="1" customWidth="1"/>
    <col min="4354" max="4354" width="5.140625" style="12" bestFit="1" customWidth="1"/>
    <col min="4355" max="4355" width="15.85546875" style="12" customWidth="1"/>
    <col min="4356" max="4356" width="17.42578125" style="12" customWidth="1"/>
    <col min="4357" max="4357" width="17.28515625" style="12" customWidth="1"/>
    <col min="4358" max="4359" width="14.85546875" style="12" customWidth="1"/>
    <col min="4360" max="4360" width="16.28515625" style="12" customWidth="1"/>
    <col min="4361" max="4605" width="9.140625" style="12"/>
    <col min="4606" max="4606" width="4.42578125" style="12" customWidth="1"/>
    <col min="4607" max="4607" width="8.85546875" style="12" customWidth="1"/>
    <col min="4608" max="4608" width="22.5703125" style="12" customWidth="1"/>
    <col min="4609" max="4609" width="0" style="12" hidden="1" customWidth="1"/>
    <col min="4610" max="4610" width="5.140625" style="12" bestFit="1" customWidth="1"/>
    <col min="4611" max="4611" width="15.85546875" style="12" customWidth="1"/>
    <col min="4612" max="4612" width="17.42578125" style="12" customWidth="1"/>
    <col min="4613" max="4613" width="17.28515625" style="12" customWidth="1"/>
    <col min="4614" max="4615" width="14.85546875" style="12" customWidth="1"/>
    <col min="4616" max="4616" width="16.28515625" style="12" customWidth="1"/>
    <col min="4617" max="4861" width="9.140625" style="12"/>
    <col min="4862" max="4862" width="4.42578125" style="12" customWidth="1"/>
    <col min="4863" max="4863" width="8.85546875" style="12" customWidth="1"/>
    <col min="4864" max="4864" width="22.5703125" style="12" customWidth="1"/>
    <col min="4865" max="4865" width="0" style="12" hidden="1" customWidth="1"/>
    <col min="4866" max="4866" width="5.140625" style="12" bestFit="1" customWidth="1"/>
    <col min="4867" max="4867" width="15.85546875" style="12" customWidth="1"/>
    <col min="4868" max="4868" width="17.42578125" style="12" customWidth="1"/>
    <col min="4869" max="4869" width="17.28515625" style="12" customWidth="1"/>
    <col min="4870" max="4871" width="14.85546875" style="12" customWidth="1"/>
    <col min="4872" max="4872" width="16.28515625" style="12" customWidth="1"/>
    <col min="4873" max="5117" width="9.140625" style="12"/>
    <col min="5118" max="5118" width="4.42578125" style="12" customWidth="1"/>
    <col min="5119" max="5119" width="8.85546875" style="12" customWidth="1"/>
    <col min="5120" max="5120" width="22.5703125" style="12" customWidth="1"/>
    <col min="5121" max="5121" width="0" style="12" hidden="1" customWidth="1"/>
    <col min="5122" max="5122" width="5.140625" style="12" bestFit="1" customWidth="1"/>
    <col min="5123" max="5123" width="15.85546875" style="12" customWidth="1"/>
    <col min="5124" max="5124" width="17.42578125" style="12" customWidth="1"/>
    <col min="5125" max="5125" width="17.28515625" style="12" customWidth="1"/>
    <col min="5126" max="5127" width="14.85546875" style="12" customWidth="1"/>
    <col min="5128" max="5128" width="16.28515625" style="12" customWidth="1"/>
    <col min="5129" max="5373" width="9.140625" style="12"/>
    <col min="5374" max="5374" width="4.42578125" style="12" customWidth="1"/>
    <col min="5375" max="5375" width="8.85546875" style="12" customWidth="1"/>
    <col min="5376" max="5376" width="22.5703125" style="12" customWidth="1"/>
    <col min="5377" max="5377" width="0" style="12" hidden="1" customWidth="1"/>
    <col min="5378" max="5378" width="5.140625" style="12" bestFit="1" customWidth="1"/>
    <col min="5379" max="5379" width="15.85546875" style="12" customWidth="1"/>
    <col min="5380" max="5380" width="17.42578125" style="12" customWidth="1"/>
    <col min="5381" max="5381" width="17.28515625" style="12" customWidth="1"/>
    <col min="5382" max="5383" width="14.85546875" style="12" customWidth="1"/>
    <col min="5384" max="5384" width="16.28515625" style="12" customWidth="1"/>
    <col min="5385" max="5629" width="9.140625" style="12"/>
    <col min="5630" max="5630" width="4.42578125" style="12" customWidth="1"/>
    <col min="5631" max="5631" width="8.85546875" style="12" customWidth="1"/>
    <col min="5632" max="5632" width="22.5703125" style="12" customWidth="1"/>
    <col min="5633" max="5633" width="0" style="12" hidden="1" customWidth="1"/>
    <col min="5634" max="5634" width="5.140625" style="12" bestFit="1" customWidth="1"/>
    <col min="5635" max="5635" width="15.85546875" style="12" customWidth="1"/>
    <col min="5636" max="5636" width="17.42578125" style="12" customWidth="1"/>
    <col min="5637" max="5637" width="17.28515625" style="12" customWidth="1"/>
    <col min="5638" max="5639" width="14.85546875" style="12" customWidth="1"/>
    <col min="5640" max="5640" width="16.28515625" style="12" customWidth="1"/>
    <col min="5641" max="5885" width="9.140625" style="12"/>
    <col min="5886" max="5886" width="4.42578125" style="12" customWidth="1"/>
    <col min="5887" max="5887" width="8.85546875" style="12" customWidth="1"/>
    <col min="5888" max="5888" width="22.5703125" style="12" customWidth="1"/>
    <col min="5889" max="5889" width="0" style="12" hidden="1" customWidth="1"/>
    <col min="5890" max="5890" width="5.140625" style="12" bestFit="1" customWidth="1"/>
    <col min="5891" max="5891" width="15.85546875" style="12" customWidth="1"/>
    <col min="5892" max="5892" width="17.42578125" style="12" customWidth="1"/>
    <col min="5893" max="5893" width="17.28515625" style="12" customWidth="1"/>
    <col min="5894" max="5895" width="14.85546875" style="12" customWidth="1"/>
    <col min="5896" max="5896" width="16.28515625" style="12" customWidth="1"/>
    <col min="5897" max="6141" width="9.140625" style="12"/>
    <col min="6142" max="6142" width="4.42578125" style="12" customWidth="1"/>
    <col min="6143" max="6143" width="8.85546875" style="12" customWidth="1"/>
    <col min="6144" max="6144" width="22.5703125" style="12" customWidth="1"/>
    <col min="6145" max="6145" width="0" style="12" hidden="1" customWidth="1"/>
    <col min="6146" max="6146" width="5.140625" style="12" bestFit="1" customWidth="1"/>
    <col min="6147" max="6147" width="15.85546875" style="12" customWidth="1"/>
    <col min="6148" max="6148" width="17.42578125" style="12" customWidth="1"/>
    <col min="6149" max="6149" width="17.28515625" style="12" customWidth="1"/>
    <col min="6150" max="6151" width="14.85546875" style="12" customWidth="1"/>
    <col min="6152" max="6152" width="16.28515625" style="12" customWidth="1"/>
    <col min="6153" max="6397" width="9.140625" style="12"/>
    <col min="6398" max="6398" width="4.42578125" style="12" customWidth="1"/>
    <col min="6399" max="6399" width="8.85546875" style="12" customWidth="1"/>
    <col min="6400" max="6400" width="22.5703125" style="12" customWidth="1"/>
    <col min="6401" max="6401" width="0" style="12" hidden="1" customWidth="1"/>
    <col min="6402" max="6402" width="5.140625" style="12" bestFit="1" customWidth="1"/>
    <col min="6403" max="6403" width="15.85546875" style="12" customWidth="1"/>
    <col min="6404" max="6404" width="17.42578125" style="12" customWidth="1"/>
    <col min="6405" max="6405" width="17.28515625" style="12" customWidth="1"/>
    <col min="6406" max="6407" width="14.85546875" style="12" customWidth="1"/>
    <col min="6408" max="6408" width="16.28515625" style="12" customWidth="1"/>
    <col min="6409" max="6653" width="9.140625" style="12"/>
    <col min="6654" max="6654" width="4.42578125" style="12" customWidth="1"/>
    <col min="6655" max="6655" width="8.85546875" style="12" customWidth="1"/>
    <col min="6656" max="6656" width="22.5703125" style="12" customWidth="1"/>
    <col min="6657" max="6657" width="0" style="12" hidden="1" customWidth="1"/>
    <col min="6658" max="6658" width="5.140625" style="12" bestFit="1" customWidth="1"/>
    <col min="6659" max="6659" width="15.85546875" style="12" customWidth="1"/>
    <col min="6660" max="6660" width="17.42578125" style="12" customWidth="1"/>
    <col min="6661" max="6661" width="17.28515625" style="12" customWidth="1"/>
    <col min="6662" max="6663" width="14.85546875" style="12" customWidth="1"/>
    <col min="6664" max="6664" width="16.28515625" style="12" customWidth="1"/>
    <col min="6665" max="6909" width="9.140625" style="12"/>
    <col min="6910" max="6910" width="4.42578125" style="12" customWidth="1"/>
    <col min="6911" max="6911" width="8.85546875" style="12" customWidth="1"/>
    <col min="6912" max="6912" width="22.5703125" style="12" customWidth="1"/>
    <col min="6913" max="6913" width="0" style="12" hidden="1" customWidth="1"/>
    <col min="6914" max="6914" width="5.140625" style="12" bestFit="1" customWidth="1"/>
    <col min="6915" max="6915" width="15.85546875" style="12" customWidth="1"/>
    <col min="6916" max="6916" width="17.42578125" style="12" customWidth="1"/>
    <col min="6917" max="6917" width="17.28515625" style="12" customWidth="1"/>
    <col min="6918" max="6919" width="14.85546875" style="12" customWidth="1"/>
    <col min="6920" max="6920" width="16.28515625" style="12" customWidth="1"/>
    <col min="6921" max="7165" width="9.140625" style="12"/>
    <col min="7166" max="7166" width="4.42578125" style="12" customWidth="1"/>
    <col min="7167" max="7167" width="8.85546875" style="12" customWidth="1"/>
    <col min="7168" max="7168" width="22.5703125" style="12" customWidth="1"/>
    <col min="7169" max="7169" width="0" style="12" hidden="1" customWidth="1"/>
    <col min="7170" max="7170" width="5.140625" style="12" bestFit="1" customWidth="1"/>
    <col min="7171" max="7171" width="15.85546875" style="12" customWidth="1"/>
    <col min="7172" max="7172" width="17.42578125" style="12" customWidth="1"/>
    <col min="7173" max="7173" width="17.28515625" style="12" customWidth="1"/>
    <col min="7174" max="7175" width="14.85546875" style="12" customWidth="1"/>
    <col min="7176" max="7176" width="16.28515625" style="12" customWidth="1"/>
    <col min="7177" max="7421" width="9.140625" style="12"/>
    <col min="7422" max="7422" width="4.42578125" style="12" customWidth="1"/>
    <col min="7423" max="7423" width="8.85546875" style="12" customWidth="1"/>
    <col min="7424" max="7424" width="22.5703125" style="12" customWidth="1"/>
    <col min="7425" max="7425" width="0" style="12" hidden="1" customWidth="1"/>
    <col min="7426" max="7426" width="5.140625" style="12" bestFit="1" customWidth="1"/>
    <col min="7427" max="7427" width="15.85546875" style="12" customWidth="1"/>
    <col min="7428" max="7428" width="17.42578125" style="12" customWidth="1"/>
    <col min="7429" max="7429" width="17.28515625" style="12" customWidth="1"/>
    <col min="7430" max="7431" width="14.85546875" style="12" customWidth="1"/>
    <col min="7432" max="7432" width="16.28515625" style="12" customWidth="1"/>
    <col min="7433" max="7677" width="9.140625" style="12"/>
    <col min="7678" max="7678" width="4.42578125" style="12" customWidth="1"/>
    <col min="7679" max="7679" width="8.85546875" style="12" customWidth="1"/>
    <col min="7680" max="7680" width="22.5703125" style="12" customWidth="1"/>
    <col min="7681" max="7681" width="0" style="12" hidden="1" customWidth="1"/>
    <col min="7682" max="7682" width="5.140625" style="12" bestFit="1" customWidth="1"/>
    <col min="7683" max="7683" width="15.85546875" style="12" customWidth="1"/>
    <col min="7684" max="7684" width="17.42578125" style="12" customWidth="1"/>
    <col min="7685" max="7685" width="17.28515625" style="12" customWidth="1"/>
    <col min="7686" max="7687" width="14.85546875" style="12" customWidth="1"/>
    <col min="7688" max="7688" width="16.28515625" style="12" customWidth="1"/>
    <col min="7689" max="7933" width="9.140625" style="12"/>
    <col min="7934" max="7934" width="4.42578125" style="12" customWidth="1"/>
    <col min="7935" max="7935" width="8.85546875" style="12" customWidth="1"/>
    <col min="7936" max="7936" width="22.5703125" style="12" customWidth="1"/>
    <col min="7937" max="7937" width="0" style="12" hidden="1" customWidth="1"/>
    <col min="7938" max="7938" width="5.140625" style="12" bestFit="1" customWidth="1"/>
    <col min="7939" max="7939" width="15.85546875" style="12" customWidth="1"/>
    <col min="7940" max="7940" width="17.42578125" style="12" customWidth="1"/>
    <col min="7941" max="7941" width="17.28515625" style="12" customWidth="1"/>
    <col min="7942" max="7943" width="14.85546875" style="12" customWidth="1"/>
    <col min="7944" max="7944" width="16.28515625" style="12" customWidth="1"/>
    <col min="7945" max="8189" width="9.140625" style="12"/>
    <col min="8190" max="8190" width="4.42578125" style="12" customWidth="1"/>
    <col min="8191" max="8191" width="8.85546875" style="12" customWidth="1"/>
    <col min="8192" max="8192" width="22.5703125" style="12" customWidth="1"/>
    <col min="8193" max="8193" width="0" style="12" hidden="1" customWidth="1"/>
    <col min="8194" max="8194" width="5.140625" style="12" bestFit="1" customWidth="1"/>
    <col min="8195" max="8195" width="15.85546875" style="12" customWidth="1"/>
    <col min="8196" max="8196" width="17.42578125" style="12" customWidth="1"/>
    <col min="8197" max="8197" width="17.28515625" style="12" customWidth="1"/>
    <col min="8198" max="8199" width="14.85546875" style="12" customWidth="1"/>
    <col min="8200" max="8200" width="16.28515625" style="12" customWidth="1"/>
    <col min="8201" max="8445" width="9.140625" style="12"/>
    <col min="8446" max="8446" width="4.42578125" style="12" customWidth="1"/>
    <col min="8447" max="8447" width="8.85546875" style="12" customWidth="1"/>
    <col min="8448" max="8448" width="22.5703125" style="12" customWidth="1"/>
    <col min="8449" max="8449" width="0" style="12" hidden="1" customWidth="1"/>
    <col min="8450" max="8450" width="5.140625" style="12" bestFit="1" customWidth="1"/>
    <col min="8451" max="8451" width="15.85546875" style="12" customWidth="1"/>
    <col min="8452" max="8452" width="17.42578125" style="12" customWidth="1"/>
    <col min="8453" max="8453" width="17.28515625" style="12" customWidth="1"/>
    <col min="8454" max="8455" width="14.85546875" style="12" customWidth="1"/>
    <col min="8456" max="8456" width="16.28515625" style="12" customWidth="1"/>
    <col min="8457" max="8701" width="9.140625" style="12"/>
    <col min="8702" max="8702" width="4.42578125" style="12" customWidth="1"/>
    <col min="8703" max="8703" width="8.85546875" style="12" customWidth="1"/>
    <col min="8704" max="8704" width="22.5703125" style="12" customWidth="1"/>
    <col min="8705" max="8705" width="0" style="12" hidden="1" customWidth="1"/>
    <col min="8706" max="8706" width="5.140625" style="12" bestFit="1" customWidth="1"/>
    <col min="8707" max="8707" width="15.85546875" style="12" customWidth="1"/>
    <col min="8708" max="8708" width="17.42578125" style="12" customWidth="1"/>
    <col min="8709" max="8709" width="17.28515625" style="12" customWidth="1"/>
    <col min="8710" max="8711" width="14.85546875" style="12" customWidth="1"/>
    <col min="8712" max="8712" width="16.28515625" style="12" customWidth="1"/>
    <col min="8713" max="8957" width="9.140625" style="12"/>
    <col min="8958" max="8958" width="4.42578125" style="12" customWidth="1"/>
    <col min="8959" max="8959" width="8.85546875" style="12" customWidth="1"/>
    <col min="8960" max="8960" width="22.5703125" style="12" customWidth="1"/>
    <col min="8961" max="8961" width="0" style="12" hidden="1" customWidth="1"/>
    <col min="8962" max="8962" width="5.140625" style="12" bestFit="1" customWidth="1"/>
    <col min="8963" max="8963" width="15.85546875" style="12" customWidth="1"/>
    <col min="8964" max="8964" width="17.42578125" style="12" customWidth="1"/>
    <col min="8965" max="8965" width="17.28515625" style="12" customWidth="1"/>
    <col min="8966" max="8967" width="14.85546875" style="12" customWidth="1"/>
    <col min="8968" max="8968" width="16.28515625" style="12" customWidth="1"/>
    <col min="8969" max="9213" width="9.140625" style="12"/>
    <col min="9214" max="9214" width="4.42578125" style="12" customWidth="1"/>
    <col min="9215" max="9215" width="8.85546875" style="12" customWidth="1"/>
    <col min="9216" max="9216" width="22.5703125" style="12" customWidth="1"/>
    <col min="9217" max="9217" width="0" style="12" hidden="1" customWidth="1"/>
    <col min="9218" max="9218" width="5.140625" style="12" bestFit="1" customWidth="1"/>
    <col min="9219" max="9219" width="15.85546875" style="12" customWidth="1"/>
    <col min="9220" max="9220" width="17.42578125" style="12" customWidth="1"/>
    <col min="9221" max="9221" width="17.28515625" style="12" customWidth="1"/>
    <col min="9222" max="9223" width="14.85546875" style="12" customWidth="1"/>
    <col min="9224" max="9224" width="16.28515625" style="12" customWidth="1"/>
    <col min="9225" max="9469" width="9.140625" style="12"/>
    <col min="9470" max="9470" width="4.42578125" style="12" customWidth="1"/>
    <col min="9471" max="9471" width="8.85546875" style="12" customWidth="1"/>
    <col min="9472" max="9472" width="22.5703125" style="12" customWidth="1"/>
    <col min="9473" max="9473" width="0" style="12" hidden="1" customWidth="1"/>
    <col min="9474" max="9474" width="5.140625" style="12" bestFit="1" customWidth="1"/>
    <col min="9475" max="9475" width="15.85546875" style="12" customWidth="1"/>
    <col min="9476" max="9476" width="17.42578125" style="12" customWidth="1"/>
    <col min="9477" max="9477" width="17.28515625" style="12" customWidth="1"/>
    <col min="9478" max="9479" width="14.85546875" style="12" customWidth="1"/>
    <col min="9480" max="9480" width="16.28515625" style="12" customWidth="1"/>
    <col min="9481" max="9725" width="9.140625" style="12"/>
    <col min="9726" max="9726" width="4.42578125" style="12" customWidth="1"/>
    <col min="9727" max="9727" width="8.85546875" style="12" customWidth="1"/>
    <col min="9728" max="9728" width="22.5703125" style="12" customWidth="1"/>
    <col min="9729" max="9729" width="0" style="12" hidden="1" customWidth="1"/>
    <col min="9730" max="9730" width="5.140625" style="12" bestFit="1" customWidth="1"/>
    <col min="9731" max="9731" width="15.85546875" style="12" customWidth="1"/>
    <col min="9732" max="9732" width="17.42578125" style="12" customWidth="1"/>
    <col min="9733" max="9733" width="17.28515625" style="12" customWidth="1"/>
    <col min="9734" max="9735" width="14.85546875" style="12" customWidth="1"/>
    <col min="9736" max="9736" width="16.28515625" style="12" customWidth="1"/>
    <col min="9737" max="9981" width="9.140625" style="12"/>
    <col min="9982" max="9982" width="4.42578125" style="12" customWidth="1"/>
    <col min="9983" max="9983" width="8.85546875" style="12" customWidth="1"/>
    <col min="9984" max="9984" width="22.5703125" style="12" customWidth="1"/>
    <col min="9985" max="9985" width="0" style="12" hidden="1" customWidth="1"/>
    <col min="9986" max="9986" width="5.140625" style="12" bestFit="1" customWidth="1"/>
    <col min="9987" max="9987" width="15.85546875" style="12" customWidth="1"/>
    <col min="9988" max="9988" width="17.42578125" style="12" customWidth="1"/>
    <col min="9989" max="9989" width="17.28515625" style="12" customWidth="1"/>
    <col min="9990" max="9991" width="14.85546875" style="12" customWidth="1"/>
    <col min="9992" max="9992" width="16.28515625" style="12" customWidth="1"/>
    <col min="9993" max="10237" width="9.140625" style="12"/>
    <col min="10238" max="10238" width="4.42578125" style="12" customWidth="1"/>
    <col min="10239" max="10239" width="8.85546875" style="12" customWidth="1"/>
    <col min="10240" max="10240" width="22.5703125" style="12" customWidth="1"/>
    <col min="10241" max="10241" width="0" style="12" hidden="1" customWidth="1"/>
    <col min="10242" max="10242" width="5.140625" style="12" bestFit="1" customWidth="1"/>
    <col min="10243" max="10243" width="15.85546875" style="12" customWidth="1"/>
    <col min="10244" max="10244" width="17.42578125" style="12" customWidth="1"/>
    <col min="10245" max="10245" width="17.28515625" style="12" customWidth="1"/>
    <col min="10246" max="10247" width="14.85546875" style="12" customWidth="1"/>
    <col min="10248" max="10248" width="16.28515625" style="12" customWidth="1"/>
    <col min="10249" max="10493" width="9.140625" style="12"/>
    <col min="10494" max="10494" width="4.42578125" style="12" customWidth="1"/>
    <col min="10495" max="10495" width="8.85546875" style="12" customWidth="1"/>
    <col min="10496" max="10496" width="22.5703125" style="12" customWidth="1"/>
    <col min="10497" max="10497" width="0" style="12" hidden="1" customWidth="1"/>
    <col min="10498" max="10498" width="5.140625" style="12" bestFit="1" customWidth="1"/>
    <col min="10499" max="10499" width="15.85546875" style="12" customWidth="1"/>
    <col min="10500" max="10500" width="17.42578125" style="12" customWidth="1"/>
    <col min="10501" max="10501" width="17.28515625" style="12" customWidth="1"/>
    <col min="10502" max="10503" width="14.85546875" style="12" customWidth="1"/>
    <col min="10504" max="10504" width="16.28515625" style="12" customWidth="1"/>
    <col min="10505" max="10749" width="9.140625" style="12"/>
    <col min="10750" max="10750" width="4.42578125" style="12" customWidth="1"/>
    <col min="10751" max="10751" width="8.85546875" style="12" customWidth="1"/>
    <col min="10752" max="10752" width="22.5703125" style="12" customWidth="1"/>
    <col min="10753" max="10753" width="0" style="12" hidden="1" customWidth="1"/>
    <col min="10754" max="10754" width="5.140625" style="12" bestFit="1" customWidth="1"/>
    <col min="10755" max="10755" width="15.85546875" style="12" customWidth="1"/>
    <col min="10756" max="10756" width="17.42578125" style="12" customWidth="1"/>
    <col min="10757" max="10757" width="17.28515625" style="12" customWidth="1"/>
    <col min="10758" max="10759" width="14.85546875" style="12" customWidth="1"/>
    <col min="10760" max="10760" width="16.28515625" style="12" customWidth="1"/>
    <col min="10761" max="11005" width="9.140625" style="12"/>
    <col min="11006" max="11006" width="4.42578125" style="12" customWidth="1"/>
    <col min="11007" max="11007" width="8.85546875" style="12" customWidth="1"/>
    <col min="11008" max="11008" width="22.5703125" style="12" customWidth="1"/>
    <col min="11009" max="11009" width="0" style="12" hidden="1" customWidth="1"/>
    <col min="11010" max="11010" width="5.140625" style="12" bestFit="1" customWidth="1"/>
    <col min="11011" max="11011" width="15.85546875" style="12" customWidth="1"/>
    <col min="11012" max="11012" width="17.42578125" style="12" customWidth="1"/>
    <col min="11013" max="11013" width="17.28515625" style="12" customWidth="1"/>
    <col min="11014" max="11015" width="14.85546875" style="12" customWidth="1"/>
    <col min="11016" max="11016" width="16.28515625" style="12" customWidth="1"/>
    <col min="11017" max="11261" width="9.140625" style="12"/>
    <col min="11262" max="11262" width="4.42578125" style="12" customWidth="1"/>
    <col min="11263" max="11263" width="8.85546875" style="12" customWidth="1"/>
    <col min="11264" max="11264" width="22.5703125" style="12" customWidth="1"/>
    <col min="11265" max="11265" width="0" style="12" hidden="1" customWidth="1"/>
    <col min="11266" max="11266" width="5.140625" style="12" bestFit="1" customWidth="1"/>
    <col min="11267" max="11267" width="15.85546875" style="12" customWidth="1"/>
    <col min="11268" max="11268" width="17.42578125" style="12" customWidth="1"/>
    <col min="11269" max="11269" width="17.28515625" style="12" customWidth="1"/>
    <col min="11270" max="11271" width="14.85546875" style="12" customWidth="1"/>
    <col min="11272" max="11272" width="16.28515625" style="12" customWidth="1"/>
    <col min="11273" max="11517" width="9.140625" style="12"/>
    <col min="11518" max="11518" width="4.42578125" style="12" customWidth="1"/>
    <col min="11519" max="11519" width="8.85546875" style="12" customWidth="1"/>
    <col min="11520" max="11520" width="22.5703125" style="12" customWidth="1"/>
    <col min="11521" max="11521" width="0" style="12" hidden="1" customWidth="1"/>
    <col min="11522" max="11522" width="5.140625" style="12" bestFit="1" customWidth="1"/>
    <col min="11523" max="11523" width="15.85546875" style="12" customWidth="1"/>
    <col min="11524" max="11524" width="17.42578125" style="12" customWidth="1"/>
    <col min="11525" max="11525" width="17.28515625" style="12" customWidth="1"/>
    <col min="11526" max="11527" width="14.85546875" style="12" customWidth="1"/>
    <col min="11528" max="11528" width="16.28515625" style="12" customWidth="1"/>
    <col min="11529" max="11773" width="9.140625" style="12"/>
    <col min="11774" max="11774" width="4.42578125" style="12" customWidth="1"/>
    <col min="11775" max="11775" width="8.85546875" style="12" customWidth="1"/>
    <col min="11776" max="11776" width="22.5703125" style="12" customWidth="1"/>
    <col min="11777" max="11777" width="0" style="12" hidden="1" customWidth="1"/>
    <col min="11778" max="11778" width="5.140625" style="12" bestFit="1" customWidth="1"/>
    <col min="11779" max="11779" width="15.85546875" style="12" customWidth="1"/>
    <col min="11780" max="11780" width="17.42578125" style="12" customWidth="1"/>
    <col min="11781" max="11781" width="17.28515625" style="12" customWidth="1"/>
    <col min="11782" max="11783" width="14.85546875" style="12" customWidth="1"/>
    <col min="11784" max="11784" width="16.28515625" style="12" customWidth="1"/>
    <col min="11785" max="12029" width="9.140625" style="12"/>
    <col min="12030" max="12030" width="4.42578125" style="12" customWidth="1"/>
    <col min="12031" max="12031" width="8.85546875" style="12" customWidth="1"/>
    <col min="12032" max="12032" width="22.5703125" style="12" customWidth="1"/>
    <col min="12033" max="12033" width="0" style="12" hidden="1" customWidth="1"/>
    <col min="12034" max="12034" width="5.140625" style="12" bestFit="1" customWidth="1"/>
    <col min="12035" max="12035" width="15.85546875" style="12" customWidth="1"/>
    <col min="12036" max="12036" width="17.42578125" style="12" customWidth="1"/>
    <col min="12037" max="12037" width="17.28515625" style="12" customWidth="1"/>
    <col min="12038" max="12039" width="14.85546875" style="12" customWidth="1"/>
    <col min="12040" max="12040" width="16.28515625" style="12" customWidth="1"/>
    <col min="12041" max="12285" width="9.140625" style="12"/>
    <col min="12286" max="12286" width="4.42578125" style="12" customWidth="1"/>
    <col min="12287" max="12287" width="8.85546875" style="12" customWidth="1"/>
    <col min="12288" max="12288" width="22.5703125" style="12" customWidth="1"/>
    <col min="12289" max="12289" width="0" style="12" hidden="1" customWidth="1"/>
    <col min="12290" max="12290" width="5.140625" style="12" bestFit="1" customWidth="1"/>
    <col min="12291" max="12291" width="15.85546875" style="12" customWidth="1"/>
    <col min="12292" max="12292" width="17.42578125" style="12" customWidth="1"/>
    <col min="12293" max="12293" width="17.28515625" style="12" customWidth="1"/>
    <col min="12294" max="12295" width="14.85546875" style="12" customWidth="1"/>
    <col min="12296" max="12296" width="16.28515625" style="12" customWidth="1"/>
    <col min="12297" max="12541" width="9.140625" style="12"/>
    <col min="12542" max="12542" width="4.42578125" style="12" customWidth="1"/>
    <col min="12543" max="12543" width="8.85546875" style="12" customWidth="1"/>
    <col min="12544" max="12544" width="22.5703125" style="12" customWidth="1"/>
    <col min="12545" max="12545" width="0" style="12" hidden="1" customWidth="1"/>
    <col min="12546" max="12546" width="5.140625" style="12" bestFit="1" customWidth="1"/>
    <col min="12547" max="12547" width="15.85546875" style="12" customWidth="1"/>
    <col min="12548" max="12548" width="17.42578125" style="12" customWidth="1"/>
    <col min="12549" max="12549" width="17.28515625" style="12" customWidth="1"/>
    <col min="12550" max="12551" width="14.85546875" style="12" customWidth="1"/>
    <col min="12552" max="12552" width="16.28515625" style="12" customWidth="1"/>
    <col min="12553" max="12797" width="9.140625" style="12"/>
    <col min="12798" max="12798" width="4.42578125" style="12" customWidth="1"/>
    <col min="12799" max="12799" width="8.85546875" style="12" customWidth="1"/>
    <col min="12800" max="12800" width="22.5703125" style="12" customWidth="1"/>
    <col min="12801" max="12801" width="0" style="12" hidden="1" customWidth="1"/>
    <col min="12802" max="12802" width="5.140625" style="12" bestFit="1" customWidth="1"/>
    <col min="12803" max="12803" width="15.85546875" style="12" customWidth="1"/>
    <col min="12804" max="12804" width="17.42578125" style="12" customWidth="1"/>
    <col min="12805" max="12805" width="17.28515625" style="12" customWidth="1"/>
    <col min="12806" max="12807" width="14.85546875" style="12" customWidth="1"/>
    <col min="12808" max="12808" width="16.28515625" style="12" customWidth="1"/>
    <col min="12809" max="13053" width="9.140625" style="12"/>
    <col min="13054" max="13054" width="4.42578125" style="12" customWidth="1"/>
    <col min="13055" max="13055" width="8.85546875" style="12" customWidth="1"/>
    <col min="13056" max="13056" width="22.5703125" style="12" customWidth="1"/>
    <col min="13057" max="13057" width="0" style="12" hidden="1" customWidth="1"/>
    <col min="13058" max="13058" width="5.140625" style="12" bestFit="1" customWidth="1"/>
    <col min="13059" max="13059" width="15.85546875" style="12" customWidth="1"/>
    <col min="13060" max="13060" width="17.42578125" style="12" customWidth="1"/>
    <col min="13061" max="13061" width="17.28515625" style="12" customWidth="1"/>
    <col min="13062" max="13063" width="14.85546875" style="12" customWidth="1"/>
    <col min="13064" max="13064" width="16.28515625" style="12" customWidth="1"/>
    <col min="13065" max="13309" width="9.140625" style="12"/>
    <col min="13310" max="13310" width="4.42578125" style="12" customWidth="1"/>
    <col min="13311" max="13311" width="8.85546875" style="12" customWidth="1"/>
    <col min="13312" max="13312" width="22.5703125" style="12" customWidth="1"/>
    <col min="13313" max="13313" width="0" style="12" hidden="1" customWidth="1"/>
    <col min="13314" max="13314" width="5.140625" style="12" bestFit="1" customWidth="1"/>
    <col min="13315" max="13315" width="15.85546875" style="12" customWidth="1"/>
    <col min="13316" max="13316" width="17.42578125" style="12" customWidth="1"/>
    <col min="13317" max="13317" width="17.28515625" style="12" customWidth="1"/>
    <col min="13318" max="13319" width="14.85546875" style="12" customWidth="1"/>
    <col min="13320" max="13320" width="16.28515625" style="12" customWidth="1"/>
    <col min="13321" max="13565" width="9.140625" style="12"/>
    <col min="13566" max="13566" width="4.42578125" style="12" customWidth="1"/>
    <col min="13567" max="13567" width="8.85546875" style="12" customWidth="1"/>
    <col min="13568" max="13568" width="22.5703125" style="12" customWidth="1"/>
    <col min="13569" max="13569" width="0" style="12" hidden="1" customWidth="1"/>
    <col min="13570" max="13570" width="5.140625" style="12" bestFit="1" customWidth="1"/>
    <col min="13571" max="13571" width="15.85546875" style="12" customWidth="1"/>
    <col min="13572" max="13572" width="17.42578125" style="12" customWidth="1"/>
    <col min="13573" max="13573" width="17.28515625" style="12" customWidth="1"/>
    <col min="13574" max="13575" width="14.85546875" style="12" customWidth="1"/>
    <col min="13576" max="13576" width="16.28515625" style="12" customWidth="1"/>
    <col min="13577" max="13821" width="9.140625" style="12"/>
    <col min="13822" max="13822" width="4.42578125" style="12" customWidth="1"/>
    <col min="13823" max="13823" width="8.85546875" style="12" customWidth="1"/>
    <col min="13824" max="13824" width="22.5703125" style="12" customWidth="1"/>
    <col min="13825" max="13825" width="0" style="12" hidden="1" customWidth="1"/>
    <col min="13826" max="13826" width="5.140625" style="12" bestFit="1" customWidth="1"/>
    <col min="13827" max="13827" width="15.85546875" style="12" customWidth="1"/>
    <col min="13828" max="13828" width="17.42578125" style="12" customWidth="1"/>
    <col min="13829" max="13829" width="17.28515625" style="12" customWidth="1"/>
    <col min="13830" max="13831" width="14.85546875" style="12" customWidth="1"/>
    <col min="13832" max="13832" width="16.28515625" style="12" customWidth="1"/>
    <col min="13833" max="14077" width="9.140625" style="12"/>
    <col min="14078" max="14078" width="4.42578125" style="12" customWidth="1"/>
    <col min="14079" max="14079" width="8.85546875" style="12" customWidth="1"/>
    <col min="14080" max="14080" width="22.5703125" style="12" customWidth="1"/>
    <col min="14081" max="14081" width="0" style="12" hidden="1" customWidth="1"/>
    <col min="14082" max="14082" width="5.140625" style="12" bestFit="1" customWidth="1"/>
    <col min="14083" max="14083" width="15.85546875" style="12" customWidth="1"/>
    <col min="14084" max="14084" width="17.42578125" style="12" customWidth="1"/>
    <col min="14085" max="14085" width="17.28515625" style="12" customWidth="1"/>
    <col min="14086" max="14087" width="14.85546875" style="12" customWidth="1"/>
    <col min="14088" max="14088" width="16.28515625" style="12" customWidth="1"/>
    <col min="14089" max="14333" width="9.140625" style="12"/>
    <col min="14334" max="14334" width="4.42578125" style="12" customWidth="1"/>
    <col min="14335" max="14335" width="8.85546875" style="12" customWidth="1"/>
    <col min="14336" max="14336" width="22.5703125" style="12" customWidth="1"/>
    <col min="14337" max="14337" width="0" style="12" hidden="1" customWidth="1"/>
    <col min="14338" max="14338" width="5.140625" style="12" bestFit="1" customWidth="1"/>
    <col min="14339" max="14339" width="15.85546875" style="12" customWidth="1"/>
    <col min="14340" max="14340" width="17.42578125" style="12" customWidth="1"/>
    <col min="14341" max="14341" width="17.28515625" style="12" customWidth="1"/>
    <col min="14342" max="14343" width="14.85546875" style="12" customWidth="1"/>
    <col min="14344" max="14344" width="16.28515625" style="12" customWidth="1"/>
    <col min="14345" max="14589" width="9.140625" style="12"/>
    <col min="14590" max="14590" width="4.42578125" style="12" customWidth="1"/>
    <col min="14591" max="14591" width="8.85546875" style="12" customWidth="1"/>
    <col min="14592" max="14592" width="22.5703125" style="12" customWidth="1"/>
    <col min="14593" max="14593" width="0" style="12" hidden="1" customWidth="1"/>
    <col min="14594" max="14594" width="5.140625" style="12" bestFit="1" customWidth="1"/>
    <col min="14595" max="14595" width="15.85546875" style="12" customWidth="1"/>
    <col min="14596" max="14596" width="17.42578125" style="12" customWidth="1"/>
    <col min="14597" max="14597" width="17.28515625" style="12" customWidth="1"/>
    <col min="14598" max="14599" width="14.85546875" style="12" customWidth="1"/>
    <col min="14600" max="14600" width="16.28515625" style="12" customWidth="1"/>
    <col min="14601" max="14845" width="9.140625" style="12"/>
    <col min="14846" max="14846" width="4.42578125" style="12" customWidth="1"/>
    <col min="14847" max="14847" width="8.85546875" style="12" customWidth="1"/>
    <col min="14848" max="14848" width="22.5703125" style="12" customWidth="1"/>
    <col min="14849" max="14849" width="0" style="12" hidden="1" customWidth="1"/>
    <col min="14850" max="14850" width="5.140625" style="12" bestFit="1" customWidth="1"/>
    <col min="14851" max="14851" width="15.85546875" style="12" customWidth="1"/>
    <col min="14852" max="14852" width="17.42578125" style="12" customWidth="1"/>
    <col min="14853" max="14853" width="17.28515625" style="12" customWidth="1"/>
    <col min="14854" max="14855" width="14.85546875" style="12" customWidth="1"/>
    <col min="14856" max="14856" width="16.28515625" style="12" customWidth="1"/>
    <col min="14857" max="15101" width="9.140625" style="12"/>
    <col min="15102" max="15102" width="4.42578125" style="12" customWidth="1"/>
    <col min="15103" max="15103" width="8.85546875" style="12" customWidth="1"/>
    <col min="15104" max="15104" width="22.5703125" style="12" customWidth="1"/>
    <col min="15105" max="15105" width="0" style="12" hidden="1" customWidth="1"/>
    <col min="15106" max="15106" width="5.140625" style="12" bestFit="1" customWidth="1"/>
    <col min="15107" max="15107" width="15.85546875" style="12" customWidth="1"/>
    <col min="15108" max="15108" width="17.42578125" style="12" customWidth="1"/>
    <col min="15109" max="15109" width="17.28515625" style="12" customWidth="1"/>
    <col min="15110" max="15111" width="14.85546875" style="12" customWidth="1"/>
    <col min="15112" max="15112" width="16.28515625" style="12" customWidth="1"/>
    <col min="15113" max="15357" width="9.140625" style="12"/>
    <col min="15358" max="15358" width="4.42578125" style="12" customWidth="1"/>
    <col min="15359" max="15359" width="8.85546875" style="12" customWidth="1"/>
    <col min="15360" max="15360" width="22.5703125" style="12" customWidth="1"/>
    <col min="15361" max="15361" width="0" style="12" hidden="1" customWidth="1"/>
    <col min="15362" max="15362" width="5.140625" style="12" bestFit="1" customWidth="1"/>
    <col min="15363" max="15363" width="15.85546875" style="12" customWidth="1"/>
    <col min="15364" max="15364" width="17.42578125" style="12" customWidth="1"/>
    <col min="15365" max="15365" width="17.28515625" style="12" customWidth="1"/>
    <col min="15366" max="15367" width="14.85546875" style="12" customWidth="1"/>
    <col min="15368" max="15368" width="16.28515625" style="12" customWidth="1"/>
    <col min="15369" max="15613" width="9.140625" style="12"/>
    <col min="15614" max="15614" width="4.42578125" style="12" customWidth="1"/>
    <col min="15615" max="15615" width="8.85546875" style="12" customWidth="1"/>
    <col min="15616" max="15616" width="22.5703125" style="12" customWidth="1"/>
    <col min="15617" max="15617" width="0" style="12" hidden="1" customWidth="1"/>
    <col min="15618" max="15618" width="5.140625" style="12" bestFit="1" customWidth="1"/>
    <col min="15619" max="15619" width="15.85546875" style="12" customWidth="1"/>
    <col min="15620" max="15620" width="17.42578125" style="12" customWidth="1"/>
    <col min="15621" max="15621" width="17.28515625" style="12" customWidth="1"/>
    <col min="15622" max="15623" width="14.85546875" style="12" customWidth="1"/>
    <col min="15624" max="15624" width="16.28515625" style="12" customWidth="1"/>
    <col min="15625" max="15869" width="9.140625" style="12"/>
    <col min="15870" max="15870" width="4.42578125" style="12" customWidth="1"/>
    <col min="15871" max="15871" width="8.85546875" style="12" customWidth="1"/>
    <col min="15872" max="15872" width="22.5703125" style="12" customWidth="1"/>
    <col min="15873" max="15873" width="0" style="12" hidden="1" customWidth="1"/>
    <col min="15874" max="15874" width="5.140625" style="12" bestFit="1" customWidth="1"/>
    <col min="15875" max="15875" width="15.85546875" style="12" customWidth="1"/>
    <col min="15876" max="15876" width="17.42578125" style="12" customWidth="1"/>
    <col min="15877" max="15877" width="17.28515625" style="12" customWidth="1"/>
    <col min="15878" max="15879" width="14.85546875" style="12" customWidth="1"/>
    <col min="15880" max="15880" width="16.28515625" style="12" customWidth="1"/>
    <col min="15881" max="16125" width="9.140625" style="12"/>
    <col min="16126" max="16126" width="4.42578125" style="12" customWidth="1"/>
    <col min="16127" max="16127" width="8.85546875" style="12" customWidth="1"/>
    <col min="16128" max="16128" width="22.5703125" style="12" customWidth="1"/>
    <col min="16129" max="16129" width="0" style="12" hidden="1" customWidth="1"/>
    <col min="16130" max="16130" width="5.140625" style="12" bestFit="1" customWidth="1"/>
    <col min="16131" max="16131" width="15.85546875" style="12" customWidth="1"/>
    <col min="16132" max="16132" width="17.42578125" style="12" customWidth="1"/>
    <col min="16133" max="16133" width="17.28515625" style="12" customWidth="1"/>
    <col min="16134" max="16135" width="14.85546875" style="12" customWidth="1"/>
    <col min="16136" max="16136" width="16.28515625" style="12" customWidth="1"/>
    <col min="16137" max="16382" width="9.140625" style="12"/>
    <col min="16383" max="16384" width="9.140625" style="12" customWidth="1"/>
  </cols>
  <sheetData>
    <row r="1" spans="1:13" ht="19.5" customHeight="1" x14ac:dyDescent="0.2">
      <c r="A1" s="80" t="s">
        <v>34</v>
      </c>
      <c r="B1" s="80"/>
      <c r="C1" s="80"/>
      <c r="E1" s="44"/>
    </row>
    <row r="2" spans="1:13" ht="19.5" customHeight="1" x14ac:dyDescent="0.2">
      <c r="A2" s="44"/>
      <c r="E2" s="44"/>
    </row>
    <row r="3" spans="1:13" ht="19.5" customHeight="1" x14ac:dyDescent="0.2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</row>
    <row r="4" spans="1:13" ht="19.5" customHeight="1" x14ac:dyDescent="0.2">
      <c r="A4" s="81" t="s">
        <v>113</v>
      </c>
      <c r="B4" s="81"/>
      <c r="C4" s="81"/>
      <c r="D4" s="81"/>
      <c r="E4" s="81"/>
      <c r="F4" s="81"/>
      <c r="G4" s="81"/>
      <c r="H4" s="81"/>
      <c r="I4" s="81"/>
      <c r="J4" s="81"/>
    </row>
    <row r="5" spans="1:13" ht="19.5" customHeight="1" x14ac:dyDescent="0.2">
      <c r="A5" s="5" t="s">
        <v>36</v>
      </c>
      <c r="B5" s="5"/>
      <c r="C5" s="5"/>
      <c r="D5" s="6" t="s">
        <v>37</v>
      </c>
      <c r="E5" s="5"/>
      <c r="F5" s="5"/>
      <c r="G5" s="7"/>
      <c r="H5" s="5"/>
      <c r="I5" s="7"/>
      <c r="L5" s="48"/>
      <c r="M5" s="48"/>
    </row>
    <row r="6" spans="1:13" s="17" customFormat="1" ht="19.5" customHeight="1" x14ac:dyDescent="0.25">
      <c r="A6" s="82" t="s">
        <v>38</v>
      </c>
      <c r="B6" s="82" t="s">
        <v>39</v>
      </c>
      <c r="C6" s="84" t="s">
        <v>40</v>
      </c>
      <c r="D6" s="82" t="s">
        <v>41</v>
      </c>
      <c r="E6" s="82" t="s">
        <v>42</v>
      </c>
      <c r="F6" s="82" t="s">
        <v>43</v>
      </c>
      <c r="G6" s="85" t="s">
        <v>44</v>
      </c>
      <c r="H6" s="82" t="s">
        <v>45</v>
      </c>
      <c r="I6" s="85" t="s">
        <v>46</v>
      </c>
      <c r="J6" s="87" t="s">
        <v>47</v>
      </c>
      <c r="L6" s="48"/>
      <c r="M6" s="48"/>
    </row>
    <row r="7" spans="1:13" s="17" customFormat="1" ht="19.5" customHeight="1" x14ac:dyDescent="0.25">
      <c r="A7" s="83"/>
      <c r="B7" s="83"/>
      <c r="C7" s="83"/>
      <c r="D7" s="83"/>
      <c r="E7" s="83"/>
      <c r="F7" s="83"/>
      <c r="G7" s="86"/>
      <c r="H7" s="83"/>
      <c r="I7" s="86"/>
      <c r="J7" s="87"/>
      <c r="L7" s="48"/>
      <c r="M7" s="48"/>
    </row>
    <row r="8" spans="1:13" s="19" customFormat="1" ht="19.5" customHeight="1" x14ac:dyDescent="0.2">
      <c r="A8" s="32">
        <v>1</v>
      </c>
      <c r="B8" s="18" t="s">
        <v>4</v>
      </c>
      <c r="C8" s="18" t="s">
        <v>5</v>
      </c>
      <c r="D8" s="33" t="e">
        <f>VLOOKUP('[1]Tổng hợp'!B10,'[1]Nguyên vật liệu'!$A$5:$F$21,2,0)</f>
        <v>#N/A</v>
      </c>
      <c r="E8" s="43" t="s">
        <v>6</v>
      </c>
      <c r="F8" s="34">
        <f>VLOOKUP(B8,'Tồn kho tháng 5'!$C$4:$F$13,4,0)</f>
        <v>0</v>
      </c>
      <c r="G8" s="35">
        <f>SUMIF('Nhật kí Xuất - Nhập kho'!$D$6:$D$189,"Gạo",'Nhật kí Xuất - Nhập kho'!$G$6:$G$189)</f>
        <v>600</v>
      </c>
      <c r="H8" s="35">
        <f>SUMIF('Nhật kí Xuất - Nhập kho'!$D$6:$D$189,"Gạo",'Nhật kí Xuất - Nhập kho'!$H$6:$H$189)</f>
        <v>475</v>
      </c>
      <c r="I8" s="36">
        <f>F8+G8-H8</f>
        <v>125</v>
      </c>
      <c r="J8" s="37"/>
    </row>
    <row r="9" spans="1:13" s="19" customFormat="1" ht="19.5" customHeight="1" x14ac:dyDescent="0.2">
      <c r="A9" s="32">
        <v>2</v>
      </c>
      <c r="B9" s="18" t="s">
        <v>7</v>
      </c>
      <c r="C9" s="18" t="s">
        <v>8</v>
      </c>
      <c r="D9" s="38"/>
      <c r="E9" s="43" t="s">
        <v>9</v>
      </c>
      <c r="F9" s="34">
        <f>VLOOKUP(B9,'Tồn kho tháng 5'!$C$4:$F$13,4,0)</f>
        <v>0</v>
      </c>
      <c r="G9" s="35">
        <f>SUMIF('Nhật kí Xuất - Nhập kho'!$D$6:$D$189,"Dầu ăn",'Nhật kí Xuất - Nhập kho'!$G$6:$G$189)</f>
        <v>33</v>
      </c>
      <c r="H9" s="35">
        <f>SUMIF('Nhật kí Xuất - Nhập kho'!$D$6:$D$189,"Dầu ăn",'Nhật kí Xuất - Nhập kho'!$H$6:$H$189)</f>
        <v>30</v>
      </c>
      <c r="I9" s="36">
        <f t="shared" ref="I9:I17" si="0">F9+G9-H9</f>
        <v>3</v>
      </c>
      <c r="J9" s="39"/>
    </row>
    <row r="10" spans="1:13" s="19" customFormat="1" ht="19.5" customHeight="1" x14ac:dyDescent="0.2">
      <c r="A10" s="32">
        <v>3</v>
      </c>
      <c r="B10" s="18" t="s">
        <v>10</v>
      </c>
      <c r="C10" s="18" t="s">
        <v>11</v>
      </c>
      <c r="D10" s="40"/>
      <c r="E10" s="43" t="s">
        <v>9</v>
      </c>
      <c r="F10" s="34">
        <f>VLOOKUP(B10,'Tồn kho tháng 5'!$C$4:$F$13,4,0)</f>
        <v>0</v>
      </c>
      <c r="G10" s="35">
        <f>SUMIF('Nhật kí Xuất - Nhập kho'!$D$6:$D$189,"Nước mắm",'Nhật kí Xuất - Nhập kho'!$G$6:$G$189)</f>
        <v>30</v>
      </c>
      <c r="H10" s="35">
        <f>SUMIF('Nhật kí Xuất - Nhập kho'!$D$6:$D$189,"Nước mắm",'Nhật kí Xuất - Nhập kho'!$H$6:$H$189)</f>
        <v>28</v>
      </c>
      <c r="I10" s="36">
        <f t="shared" si="0"/>
        <v>2</v>
      </c>
      <c r="J10" s="39"/>
    </row>
    <row r="11" spans="1:13" s="19" customFormat="1" ht="19.5" customHeight="1" x14ac:dyDescent="0.2">
      <c r="A11" s="32">
        <v>4</v>
      </c>
      <c r="B11" s="18" t="s">
        <v>12</v>
      </c>
      <c r="C11" s="18" t="s">
        <v>13</v>
      </c>
      <c r="D11" s="38"/>
      <c r="E11" s="43" t="s">
        <v>48</v>
      </c>
      <c r="F11" s="34">
        <f>VLOOKUP(B11,'Tồn kho tháng 5'!$C$4:$F$13,4,0)</f>
        <v>0</v>
      </c>
      <c r="G11" s="35">
        <f>SUMIF('Nhật kí Xuất - Nhập kho'!$D$6:$D$189,"Nước tương",'Nhật kí Xuất - Nhập kho'!$G$6:$G$189)</f>
        <v>0</v>
      </c>
      <c r="H11" s="35">
        <f>SUMIF('Nhật kí Xuất - Nhập kho'!$D$6:$D$189,"Nước tương",'Nhật kí Xuất - Nhập kho'!$H$6:$H$189)</f>
        <v>0</v>
      </c>
      <c r="I11" s="36">
        <f t="shared" si="0"/>
        <v>0</v>
      </c>
      <c r="J11" s="39"/>
    </row>
    <row r="12" spans="1:13" s="19" customFormat="1" ht="19.5" customHeight="1" x14ac:dyDescent="0.2">
      <c r="A12" s="32">
        <v>5</v>
      </c>
      <c r="B12" s="18" t="s">
        <v>14</v>
      </c>
      <c r="C12" s="18" t="s">
        <v>15</v>
      </c>
      <c r="D12" s="38"/>
      <c r="E12" s="43" t="s">
        <v>72</v>
      </c>
      <c r="F12" s="34">
        <f>VLOOKUP(B12,'Tồn kho tháng 5'!$C$4:$F$13,4,0)</f>
        <v>52</v>
      </c>
      <c r="G12" s="35">
        <f>SUMIF('Nhật kí Xuất - Nhập kho'!$D$6:$D$189,"Bột canh",'Nhật kí Xuất - Nhập kho'!$G$6:$G$189)</f>
        <v>0</v>
      </c>
      <c r="H12" s="35">
        <f>SUMIF('Nhật kí Xuất - Nhập kho'!$D$6:$D$189,"Bột canh",'Nhật kí Xuất - Nhập kho'!$H$6:$H$189)</f>
        <v>52</v>
      </c>
      <c r="I12" s="36">
        <f t="shared" si="0"/>
        <v>0</v>
      </c>
      <c r="J12" s="39"/>
    </row>
    <row r="13" spans="1:13" s="19" customFormat="1" ht="19.5" customHeight="1" x14ac:dyDescent="0.2">
      <c r="A13" s="32">
        <v>6</v>
      </c>
      <c r="B13" s="18" t="s">
        <v>16</v>
      </c>
      <c r="C13" s="18" t="s">
        <v>17</v>
      </c>
      <c r="D13" s="41"/>
      <c r="E13" s="43" t="s">
        <v>6</v>
      </c>
      <c r="F13" s="34">
        <f>VLOOKUP(B13,'Tồn kho tháng 5'!$C$4:$F$13,4,0)</f>
        <v>0</v>
      </c>
      <c r="G13" s="35">
        <f>SUMIF('Nhật kí Xuất - Nhập kho'!$D$6:$D$189,"Hạt nêm",'Nhật kí Xuất - Nhập kho'!$G$6:$G$189)</f>
        <v>0</v>
      </c>
      <c r="H13" s="35">
        <f>SUMIF('Nhật kí Xuất - Nhập kho'!$D$6:$D$189,"Hạt nêm",'Nhật kí Xuất - Nhập kho'!$H$6:$H$189)</f>
        <v>0</v>
      </c>
      <c r="I13" s="36">
        <f t="shared" si="0"/>
        <v>0</v>
      </c>
      <c r="J13" s="42"/>
    </row>
    <row r="14" spans="1:13" s="19" customFormat="1" ht="19.5" customHeight="1" x14ac:dyDescent="0.2">
      <c r="A14" s="32">
        <v>7</v>
      </c>
      <c r="B14" s="18" t="s">
        <v>18</v>
      </c>
      <c r="C14" s="18" t="s">
        <v>19</v>
      </c>
      <c r="D14" s="41"/>
      <c r="E14" s="43" t="s">
        <v>6</v>
      </c>
      <c r="F14" s="34">
        <f>VLOOKUP(B14,'Tồn kho tháng 5'!$C$4:$F$13,4,0)</f>
        <v>0</v>
      </c>
      <c r="G14" s="35">
        <f>SUMIF('Nhật kí Xuất - Nhập kho'!$D$6:$D$189,"Bột ngọt",'Nhật kí Xuất - Nhập kho'!$G$6:$G$189)</f>
        <v>15</v>
      </c>
      <c r="H14" s="35">
        <f>SUMIF('Nhật kí Xuất - Nhập kho'!$D$6:$D$189,"Bột ngọt",'Nhật kí Xuất - Nhập kho'!$H$6:$H$189)</f>
        <v>15</v>
      </c>
      <c r="I14" s="36">
        <f t="shared" si="0"/>
        <v>0</v>
      </c>
      <c r="J14" s="39"/>
    </row>
    <row r="15" spans="1:13" s="19" customFormat="1" ht="19.5" customHeight="1" x14ac:dyDescent="0.2">
      <c r="A15" s="32">
        <v>8</v>
      </c>
      <c r="B15" s="18" t="s">
        <v>20</v>
      </c>
      <c r="C15" s="18" t="s">
        <v>21</v>
      </c>
      <c r="D15" s="41"/>
      <c r="E15" s="43" t="s">
        <v>6</v>
      </c>
      <c r="F15" s="34">
        <f>VLOOKUP(B15,'Tồn kho tháng 5'!$C$4:$F$13,4,0)</f>
        <v>0</v>
      </c>
      <c r="G15" s="35">
        <f>SUMIF('Nhật kí Xuất - Nhập kho'!$D$6:$D$189,"Muối",'Nhật kí Xuất - Nhập kho'!$G$6:$G$189)</f>
        <v>0</v>
      </c>
      <c r="H15" s="35">
        <f>SUMIF('Nhật kí Xuất - Nhập kho'!$D$6:$D$189,"Muối",'Nhật kí Xuất - Nhập kho'!$H$6:$H$189)</f>
        <v>0</v>
      </c>
      <c r="I15" s="36">
        <f t="shared" si="0"/>
        <v>0</v>
      </c>
      <c r="J15" s="42"/>
    </row>
    <row r="16" spans="1:13" s="19" customFormat="1" ht="19.5" customHeight="1" x14ac:dyDescent="0.2">
      <c r="A16" s="32">
        <v>9</v>
      </c>
      <c r="B16" s="18" t="s">
        <v>22</v>
      </c>
      <c r="C16" s="18" t="s">
        <v>23</v>
      </c>
      <c r="D16" s="38"/>
      <c r="E16" s="43" t="s">
        <v>6</v>
      </c>
      <c r="F16" s="34">
        <f>VLOOKUP(B16,'Tồn kho tháng 5'!$C$4:$F$13,4,0)</f>
        <v>0</v>
      </c>
      <c r="G16" s="35">
        <f>SUMIF('Nhật kí Xuất - Nhập kho'!$D$6:$D$189,"Đường",'Nhật kí Xuất - Nhập kho'!$G$6:$G$189)</f>
        <v>15</v>
      </c>
      <c r="H16" s="35">
        <f>SUMIF('Nhật kí Xuất - Nhập kho'!$D$6:$D$189,"Đường",'Nhật kí Xuất - Nhập kho'!$H$6:$H$189)</f>
        <v>15</v>
      </c>
      <c r="I16" s="36">
        <f t="shared" si="0"/>
        <v>0</v>
      </c>
      <c r="J16" s="42"/>
    </row>
    <row r="17" spans="1:10" s="19" customFormat="1" ht="19.5" customHeight="1" x14ac:dyDescent="0.2">
      <c r="A17" s="32">
        <v>12</v>
      </c>
      <c r="B17" s="18" t="s">
        <v>24</v>
      </c>
      <c r="C17" s="18" t="s">
        <v>25</v>
      </c>
      <c r="D17" s="38"/>
      <c r="E17" s="43" t="s">
        <v>6</v>
      </c>
      <c r="F17" s="34">
        <f>VLOOKUP(B17,'Tồn kho tháng 5'!$C$4:$F$13,4,0)</f>
        <v>0</v>
      </c>
      <c r="G17" s="35">
        <f>SUMIF('Nhật kí Xuất - Nhập kho'!$D$6:$D$189,"Tiêu",'Nhật kí Xuất - Nhập kho'!$G$6:$G$189)</f>
        <v>0</v>
      </c>
      <c r="H17" s="35">
        <f>SUMIF('Nhật kí Xuất - Nhập kho'!$D$6:$D$189,"Tiêu",'Nhật kí Xuất - Nhập kho'!$H$6:$H$189)</f>
        <v>0</v>
      </c>
      <c r="I17" s="36">
        <f t="shared" si="0"/>
        <v>0</v>
      </c>
      <c r="J17" s="39"/>
    </row>
    <row r="18" spans="1:10" s="19" customFormat="1" ht="19.5" customHeight="1" x14ac:dyDescent="0.2">
      <c r="A18" s="32">
        <v>13</v>
      </c>
      <c r="B18" s="18" t="s">
        <v>76</v>
      </c>
      <c r="C18" s="18" t="s">
        <v>77</v>
      </c>
      <c r="D18" s="38"/>
      <c r="E18" s="43" t="s">
        <v>72</v>
      </c>
      <c r="F18" s="34">
        <f>VLOOKUP(B18,'Tồn kho tháng 5'!$C$13:$F$14,4,0)</f>
        <v>0</v>
      </c>
      <c r="G18" s="35">
        <f>SUMIF('Nhật kí Xuất - Nhập kho'!$D$7:$D$189,"mỳ tôm",'Nhật kí Xuất - Nhập kho'!$G$7:$G$189)</f>
        <v>200</v>
      </c>
      <c r="H18" s="35">
        <f>SUMIF('Nhật kí Xuất - Nhập kho'!$D$6:$D$189,"mỳ tôm",'Nhật kí Xuất - Nhập kho'!$H$6:$H$189)</f>
        <v>200</v>
      </c>
      <c r="I18" s="36">
        <f t="shared" ref="I18:I19" si="1">F18+G18-H18</f>
        <v>0</v>
      </c>
      <c r="J18" s="39"/>
    </row>
    <row r="19" spans="1:10" s="19" customFormat="1" ht="19.5" customHeight="1" x14ac:dyDescent="0.2">
      <c r="A19" s="32">
        <v>14</v>
      </c>
      <c r="B19" s="18" t="s">
        <v>81</v>
      </c>
      <c r="C19" s="18" t="s">
        <v>82</v>
      </c>
      <c r="D19" s="38"/>
      <c r="E19" s="43" t="s">
        <v>83</v>
      </c>
      <c r="F19" s="34">
        <f>VLOOKUP(B19,'Tồn kho tháng 5'!$C$13:$F$15,4,0)</f>
        <v>0</v>
      </c>
      <c r="G19" s="35">
        <f>SUMIF('Nhật kí Xuất - Nhập kho'!$D$7:$D$189,"Sữa bột",'Nhật kí Xuất - Nhập kho'!$G$7:$G$189)</f>
        <v>12</v>
      </c>
      <c r="H19" s="35">
        <f>SUMIF('Nhật kí Xuất - Nhập kho'!$D$6:$D$189,"sữa bột",'Nhật kí Xuất - Nhập kho'!$H$6:$H$189)</f>
        <v>12</v>
      </c>
      <c r="I19" s="36">
        <f t="shared" si="1"/>
        <v>0</v>
      </c>
      <c r="J19" s="39"/>
    </row>
    <row r="20" spans="1:10" s="19" customFormat="1" ht="19.5" customHeight="1" x14ac:dyDescent="0.2">
      <c r="A20" s="32">
        <v>15</v>
      </c>
      <c r="B20" s="18" t="s">
        <v>85</v>
      </c>
      <c r="C20" s="18" t="s">
        <v>86</v>
      </c>
      <c r="D20" s="38"/>
      <c r="E20" s="43" t="s">
        <v>83</v>
      </c>
      <c r="F20" s="34">
        <f>VLOOKUP(B20,'Tồn kho tháng 5'!$C$15:$F$16,4,0)</f>
        <v>0</v>
      </c>
      <c r="G20" s="35">
        <f>SUMIF('Nhật kí Xuất - Nhập kho'!$D$7:$D$189,"Hộp đựng xôi",'Nhật kí Xuất - Nhập kho'!$G$7:$G$189)</f>
        <v>2</v>
      </c>
      <c r="H20" s="35">
        <f>SUMIF('Nhật kí Xuất - Nhập kho'!$D$6:$D$189,"Hộp đựng xôi",'Nhật kí Xuất - Nhập kho'!$H$6:$H$189)</f>
        <v>2</v>
      </c>
      <c r="I20" s="36">
        <f t="shared" ref="I20:I21" si="2">F20+G20-H20</f>
        <v>0</v>
      </c>
      <c r="J20" s="39"/>
    </row>
    <row r="21" spans="1:10" s="19" customFormat="1" ht="19.5" customHeight="1" x14ac:dyDescent="0.2">
      <c r="A21" s="32">
        <v>16</v>
      </c>
      <c r="B21" s="18" t="s">
        <v>87</v>
      </c>
      <c r="C21" s="18" t="s">
        <v>88</v>
      </c>
      <c r="D21" s="38"/>
      <c r="E21" s="43" t="s">
        <v>89</v>
      </c>
      <c r="F21" s="34">
        <f>VLOOKUP(B21,'Tồn kho tháng 5'!$C$13:$F$17,4,0)</f>
        <v>0</v>
      </c>
      <c r="G21" s="35">
        <f>SUMIF('Nhật kí Xuất - Nhập kho'!$D$7:$D$189,"Gối trẻ em",'Nhật kí Xuất - Nhập kho'!$G$7:$G$189)</f>
        <v>2</v>
      </c>
      <c r="H21" s="35">
        <f>SUMIF('Nhật kí Xuất - Nhập kho'!$D$6:$D$189,"gối trẻ em",'Nhật kí Xuất - Nhập kho'!$H$6:$H$189)</f>
        <v>2</v>
      </c>
      <c r="I21" s="36">
        <f t="shared" si="2"/>
        <v>0</v>
      </c>
      <c r="J21" s="39"/>
    </row>
    <row r="22" spans="1:10" s="19" customFormat="1" ht="19.5" customHeight="1" x14ac:dyDescent="0.2">
      <c r="A22" s="81" t="s">
        <v>49</v>
      </c>
      <c r="B22" s="81"/>
      <c r="C22" s="81"/>
      <c r="D22" s="20" t="s">
        <v>50</v>
      </c>
      <c r="E22" s="20"/>
      <c r="F22" s="20"/>
      <c r="G22" s="16"/>
      <c r="H22" s="20"/>
      <c r="I22" s="16"/>
      <c r="J22" s="21"/>
    </row>
    <row r="23" spans="1:10" ht="19.5" customHeight="1" x14ac:dyDescent="0.2">
      <c r="A23" s="79" t="s">
        <v>51</v>
      </c>
      <c r="B23" s="79"/>
      <c r="C23" s="79"/>
      <c r="D23" s="22" t="s">
        <v>51</v>
      </c>
      <c r="E23" s="22"/>
      <c r="F23" s="22"/>
      <c r="G23" s="23"/>
      <c r="H23" s="22"/>
      <c r="I23" s="23"/>
    </row>
    <row r="24" spans="1:10" ht="19.5" customHeight="1" x14ac:dyDescent="0.2">
      <c r="A24" s="44"/>
      <c r="E24" s="44"/>
    </row>
    <row r="25" spans="1:10" ht="19.5" customHeight="1" x14ac:dyDescent="0.2">
      <c r="A25" s="44"/>
      <c r="E25" s="44"/>
    </row>
    <row r="26" spans="1:10" s="21" customFormat="1" ht="19.5" customHeight="1" x14ac:dyDescent="0.2">
      <c r="A26" s="44"/>
      <c r="B26" s="11"/>
      <c r="C26" s="12"/>
      <c r="D26" s="11"/>
      <c r="E26" s="44"/>
      <c r="F26" s="13"/>
      <c r="G26" s="14"/>
      <c r="H26" s="13"/>
      <c r="I26" s="14"/>
      <c r="J26" s="12"/>
    </row>
  </sheetData>
  <mergeCells count="15">
    <mergeCell ref="A23:C23"/>
    <mergeCell ref="A1:C1"/>
    <mergeCell ref="A3:J3"/>
    <mergeCell ref="A6:A7"/>
    <mergeCell ref="B6:B7"/>
    <mergeCell ref="C6:C7"/>
    <mergeCell ref="D6:D7"/>
    <mergeCell ref="E6:E7"/>
    <mergeCell ref="F6:F7"/>
    <mergeCell ref="G6:G7"/>
    <mergeCell ref="A4:J4"/>
    <mergeCell ref="H6:H7"/>
    <mergeCell ref="I6:I7"/>
    <mergeCell ref="J6:J7"/>
    <mergeCell ref="A22:C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Tồn kho tháng 5</vt:lpstr>
      <vt:lpstr>Nhật kí Xuất - Nhập kho</vt:lpstr>
      <vt:lpstr>Phân loại</vt:lpstr>
      <vt:lpstr>Tổng hợp Xuất - Nhập - Tồn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2530p</dc:creator>
  <cp:lastModifiedBy>User</cp:lastModifiedBy>
  <cp:revision/>
  <dcterms:created xsi:type="dcterms:W3CDTF">2014-03-26T08:09:20Z</dcterms:created>
  <dcterms:modified xsi:type="dcterms:W3CDTF">2020-08-14T14:42:37Z</dcterms:modified>
</cp:coreProperties>
</file>