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25" windowWidth="13395" windowHeight="5010" firstSheet="1" activeTab="4"/>
  </bookViews>
  <sheets>
    <sheet name="StartUp" sheetId="8" state="veryHidden" r:id="rId1"/>
    <sheet name="Tồn kho tháng 4" sheetId="6" r:id="rId2"/>
    <sheet name="Nhật kí Xuất - Nhập kho" sheetId="3" r:id="rId3"/>
    <sheet name="Phân loại" sheetId="7" r:id="rId4"/>
    <sheet name="Tổng hợp Xuất - Nhập - Tồn" sheetId="4" r:id="rId5"/>
  </sheets>
  <externalReferences>
    <externalReference r:id="rId6"/>
  </externalReferences>
  <definedNames>
    <definedName name="_xlnm._FilterDatabase" localSheetId="2" hidden="1">'Nhật kí Xuất - Nhập kho'!$B$5:$I$5</definedName>
  </definedNames>
  <calcPr calcId="124519"/>
</workbook>
</file>

<file path=xl/calcChain.xml><?xml version="1.0" encoding="utf-8"?>
<calcChain xmlns="http://schemas.openxmlformats.org/spreadsheetml/2006/main">
  <c r="E55" i="3"/>
  <c r="E56"/>
  <c r="E57"/>
  <c r="E58"/>
  <c r="E59"/>
  <c r="E60"/>
  <c r="E61"/>
  <c r="E12"/>
  <c r="E13"/>
  <c r="E14"/>
  <c r="E15"/>
  <c r="E16"/>
  <c r="D12"/>
  <c r="D13"/>
  <c r="D14"/>
  <c r="D15"/>
  <c r="D16"/>
  <c r="D17"/>
  <c r="D6"/>
  <c r="E6"/>
  <c r="D7"/>
  <c r="E7"/>
  <c r="D8"/>
  <c r="E8"/>
  <c r="D9"/>
  <c r="E9"/>
  <c r="D10"/>
  <c r="E10"/>
  <c r="D11"/>
  <c r="E11"/>
  <c r="D18"/>
  <c r="E18"/>
  <c r="D19"/>
  <c r="E19"/>
  <c r="D20"/>
  <c r="E20"/>
  <c r="D21"/>
  <c r="E21"/>
  <c r="D22"/>
  <c r="E22"/>
  <c r="D23"/>
  <c r="E23"/>
  <c r="E17"/>
  <c r="F17" i="4"/>
  <c r="D30" i="3"/>
  <c r="E27"/>
  <c r="E28"/>
  <c r="E29"/>
  <c r="E25"/>
  <c r="E39"/>
  <c r="E35"/>
  <c r="E50"/>
  <c r="E51"/>
  <c r="E26"/>
  <c r="E36"/>
  <c r="E30"/>
  <c r="E31"/>
  <c r="E32"/>
  <c r="E33"/>
  <c r="E34"/>
  <c r="E37"/>
  <c r="E38"/>
  <c r="E40"/>
  <c r="E41"/>
  <c r="E52"/>
  <c r="E53"/>
  <c r="E42"/>
  <c r="E43"/>
  <c r="E44"/>
  <c r="E45"/>
  <c r="E46"/>
  <c r="E47"/>
  <c r="E48"/>
  <c r="E49"/>
  <c r="E24"/>
  <c r="E54"/>
  <c r="D27"/>
  <c r="D28"/>
  <c r="D29"/>
  <c r="D25"/>
  <c r="D39"/>
  <c r="D35"/>
  <c r="D50"/>
  <c r="D51"/>
  <c r="D26"/>
  <c r="D36"/>
  <c r="D31"/>
  <c r="D32"/>
  <c r="D33"/>
  <c r="D34"/>
  <c r="D37"/>
  <c r="D38"/>
  <c r="D40"/>
  <c r="D41"/>
  <c r="D52"/>
  <c r="D53"/>
  <c r="D42"/>
  <c r="D43"/>
  <c r="D44"/>
  <c r="D45"/>
  <c r="D46"/>
  <c r="D47"/>
  <c r="D48"/>
  <c r="D49"/>
  <c r="D24"/>
  <c r="D54"/>
  <c r="D55"/>
  <c r="D56"/>
  <c r="D57"/>
  <c r="D58"/>
  <c r="D59"/>
  <c r="F9" i="4"/>
  <c r="F10"/>
  <c r="F11"/>
  <c r="F12"/>
  <c r="F13"/>
  <c r="F14"/>
  <c r="F15"/>
  <c r="F16"/>
  <c r="F8"/>
  <c r="G17"/>
  <c r="H17"/>
  <c r="G8"/>
  <c r="G10"/>
  <c r="G9"/>
  <c r="G15"/>
  <c r="G13"/>
  <c r="G11"/>
  <c r="G16"/>
  <c r="G14"/>
  <c r="G12"/>
  <c r="I17"/>
  <c r="H11"/>
  <c r="H16"/>
  <c r="H15"/>
  <c r="H14"/>
  <c r="H13"/>
  <c r="H12"/>
  <c r="H10"/>
  <c r="H9"/>
  <c r="H8"/>
  <c r="I9"/>
  <c r="I10"/>
  <c r="I11"/>
  <c r="I12"/>
  <c r="I13"/>
  <c r="I14"/>
  <c r="I15"/>
  <c r="I16"/>
  <c r="I8"/>
  <c r="D8"/>
</calcChain>
</file>

<file path=xl/sharedStrings.xml><?xml version="1.0" encoding="utf-8"?>
<sst xmlns="http://schemas.openxmlformats.org/spreadsheetml/2006/main" count="227" uniqueCount="86">
  <si>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</si>
  <si>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</si>
  <si>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</si>
  <si>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</si>
  <si>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</si>
  <si>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</si>
  <si>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</si>
  <si>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</si>
  <si>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</si>
  <si>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</si>
  <si>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</si>
  <si>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</si>
  <si>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</si>
  <si>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</si>
  <si>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</si>
  <si>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</si>
  <si>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</si>
  <si>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</si>
  <si>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</si>
  <si>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</si>
  <si>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</si>
  <si>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</si>
  <si>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</si>
  <si>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</si>
  <si>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</si>
  <si>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</si>
  <si>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</si>
  <si>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</si>
  <si>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</si>
  <si>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</si>
  <si>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</si>
  <si>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</si>
  <si>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</si>
  <si>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</si>
  <si>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</si>
  <si>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</si>
  <si>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</si>
  <si>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</si>
  <si>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</si>
  <si>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</si>
  <si>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</si>
  <si>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</si>
  <si>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</si>
  <si>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</si>
  <si>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</si>
  <si>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</si>
  <si>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</si>
  <si>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</si>
  <si>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</si>
  <si>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</si>
  <si>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</si>
  <si>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</si>
  <si>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</si>
  <si>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</si>
  <si>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</si>
  <si>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</si>
  <si>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</si>
  <si>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</si>
  <si>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</si>
  <si>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</si>
  <si>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</si>
  <si>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</si>
  <si>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</si>
  <si>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</si>
  <si>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</si>
  <si>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</si>
  <si>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</si>
  <si>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</si>
  <si>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</si>
  <si>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</si>
  <si>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KHO HÀNG TẠI NGHỆ AN</t>
  </si>
  <si>
    <t>NHẬP TỪ QUÁN CƠM SG</t>
  </si>
  <si>
    <t>TRAO CMTX GĐ ÔNG BẢO</t>
  </si>
  <si>
    <t>TRAO CMTX GĐ BÀ NHUNG</t>
  </si>
  <si>
    <t>TRAO CMTX GĐ CỤ CẢNH</t>
  </si>
  <si>
    <t>TRAO CMTX GĐ ÔNG DŨNG</t>
  </si>
  <si>
    <t>TRAO CMTX GĐ CỤ TƯ</t>
  </si>
  <si>
    <t>TRAO CMTX GĐ EM HẢI</t>
  </si>
  <si>
    <t>Tháng 5 va 6/2017</t>
  </si>
  <si>
    <t>THÀNH MẪN Ủng HỘ GẠO</t>
  </si>
  <si>
    <t>NƯỚC TƯƠNG HẾT HẠN SD</t>
  </si>
  <si>
    <t>TRAO CMTX GĐ DÌ HỒNG</t>
  </si>
  <si>
    <t>TRAO CMTX GĐ DÌ YẾN</t>
  </si>
  <si>
    <t>Tháng 06/2018</t>
  </si>
  <si>
    <t>Mongthuynavy</t>
  </si>
  <si>
    <t>NẤU CHÁO THÁNG 6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</si>
</sst>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00"/>
  </numFmts>
  <fonts count="22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b/>
      <sz val="13"/>
      <color indexed="8"/>
      <name val="Calibri"/>
      <family val="2"/>
      <charset val="163"/>
    </font>
    <font>
      <sz val="13"/>
      <color indexed="8"/>
      <name val="Calibri"/>
      <family val="2"/>
      <charset val="163"/>
    </font>
    <font>
      <sz val="13"/>
      <name val="Calibri"/>
      <family val="2"/>
      <charset val="163"/>
    </font>
    <font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2" fontId="3" fillId="0" borderId="1" xfId="0" applyNumberFormat="1" applyFont="1" applyBorder="1"/>
    <xf numFmtId="14" fontId="3" fillId="0" borderId="2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/>
    <xf numFmtId="0" fontId="7" fillId="0" borderId="0" xfId="0" applyFont="1"/>
    <xf numFmtId="43" fontId="7" fillId="0" borderId="0" xfId="1" applyFont="1"/>
    <xf numFmtId="164" fontId="7" fillId="0" borderId="0" xfId="1" applyNumberFormat="1" applyFont="1"/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" xfId="0" applyFont="1" applyBorder="1"/>
    <xf numFmtId="0" fontId="7" fillId="0" borderId="0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/>
    <xf numFmtId="4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3" fillId="0" borderId="1" xfId="0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Protection="1"/>
    <xf numFmtId="164" fontId="10" fillId="0" borderId="1" xfId="1" applyNumberFormat="1" applyFont="1" applyBorder="1"/>
    <xf numFmtId="164" fontId="10" fillId="0" borderId="1" xfId="1" applyNumberFormat="1" applyFont="1" applyFill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/>
    </xf>
    <xf numFmtId="165" fontId="3" fillId="3" borderId="1" xfId="0" applyNumberFormat="1" applyFont="1" applyFill="1" applyBorder="1"/>
    <xf numFmtId="165" fontId="3" fillId="3" borderId="0" xfId="0" applyNumberFormat="1" applyFont="1" applyFill="1"/>
    <xf numFmtId="0" fontId="3" fillId="3" borderId="0" xfId="0" applyFont="1" applyFill="1"/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/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5" fontId="19" fillId="0" borderId="1" xfId="1" applyNumberFormat="1" applyFont="1" applyFill="1" applyBorder="1"/>
    <xf numFmtId="165" fontId="19" fillId="0" borderId="1" xfId="1" applyNumberFormat="1" applyFont="1" applyBorder="1"/>
    <xf numFmtId="165" fontId="3" fillId="0" borderId="0" xfId="0" applyNumberFormat="1" applyFont="1" applyBorder="1"/>
    <xf numFmtId="165" fontId="2" fillId="2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Border="1"/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/>
    <xf numFmtId="165" fontId="3" fillId="5" borderId="1" xfId="0" applyNumberFormat="1" applyFont="1" applyFill="1" applyBorder="1"/>
    <xf numFmtId="165" fontId="3" fillId="6" borderId="1" xfId="0" applyNumberFormat="1" applyFont="1" applyFill="1" applyBorder="1"/>
    <xf numFmtId="165" fontId="3" fillId="6" borderId="0" xfId="0" applyNumberFormat="1" applyFont="1" applyFill="1" applyBorder="1"/>
    <xf numFmtId="165" fontId="2" fillId="6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ho\B&#225;o%20c&#225;o%20xu&#7845;t%20nh&#7853;p%20t&#7891;n_01%20(Autosaved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248.02500000000001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69.940000000000012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1"/>
      <sheetData sheetId="2">
        <row r="10">
          <cell r="B10" t="str">
            <v>NVL001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workbookViewId="0">
      <selection activeCell="I10" sqref="I10"/>
    </sheetView>
  </sheetViews>
  <sheetFormatPr defaultRowHeight="15"/>
  <cols>
    <col min="1" max="1" width="3.42578125" customWidth="1"/>
    <col min="2" max="2" width="4.42578125" customWidth="1"/>
    <col min="3" max="3" width="6.7109375" customWidth="1"/>
    <col min="4" max="4" width="16.28515625" customWidth="1"/>
    <col min="5" max="5" width="6.28515625" customWidth="1"/>
    <col min="6" max="6" width="17.7109375" customWidth="1"/>
  </cols>
  <sheetData>
    <row r="3" spans="2:9" ht="46.5" customHeight="1">
      <c r="B3" s="53" t="s">
        <v>0</v>
      </c>
      <c r="C3" s="53" t="s">
        <v>1</v>
      </c>
      <c r="D3" s="53" t="s">
        <v>2</v>
      </c>
      <c r="E3" s="53" t="s">
        <v>3</v>
      </c>
      <c r="F3" s="53" t="s">
        <v>51</v>
      </c>
    </row>
    <row r="4" spans="2:9" ht="17.25">
      <c r="B4" s="54">
        <v>1</v>
      </c>
      <c r="C4" s="54" t="s">
        <v>4</v>
      </c>
      <c r="D4" s="55" t="s">
        <v>5</v>
      </c>
      <c r="E4" s="54" t="s">
        <v>6</v>
      </c>
      <c r="F4" s="58">
        <v>-30</v>
      </c>
      <c r="I4" s="47"/>
    </row>
    <row r="5" spans="2:9" ht="17.25">
      <c r="B5" s="54">
        <v>2</v>
      </c>
      <c r="C5" s="54" t="s">
        <v>7</v>
      </c>
      <c r="D5" s="55" t="s">
        <v>8</v>
      </c>
      <c r="E5" s="54" t="s">
        <v>9</v>
      </c>
      <c r="F5" s="58">
        <v>1.3</v>
      </c>
      <c r="I5" s="47"/>
    </row>
    <row r="6" spans="2:9" ht="17.25">
      <c r="B6" s="54">
        <v>3</v>
      </c>
      <c r="C6" s="54" t="s">
        <v>10</v>
      </c>
      <c r="D6" s="55" t="s">
        <v>11</v>
      </c>
      <c r="E6" s="54" t="s">
        <v>9</v>
      </c>
      <c r="F6" s="58">
        <v>15.4</v>
      </c>
      <c r="I6" s="47"/>
    </row>
    <row r="7" spans="2:9" ht="17.25">
      <c r="B7" s="54">
        <v>4</v>
      </c>
      <c r="C7" s="54" t="s">
        <v>12</v>
      </c>
      <c r="D7" s="55" t="s">
        <v>13</v>
      </c>
      <c r="E7" s="54" t="s">
        <v>9</v>
      </c>
      <c r="F7" s="58">
        <v>3.9910000000000001</v>
      </c>
      <c r="I7" s="47"/>
    </row>
    <row r="8" spans="2:9" ht="17.25">
      <c r="B8" s="54">
        <v>5</v>
      </c>
      <c r="C8" s="54" t="s">
        <v>14</v>
      </c>
      <c r="D8" s="55" t="s">
        <v>15</v>
      </c>
      <c r="E8" s="54" t="s">
        <v>6</v>
      </c>
      <c r="F8" s="58">
        <v>0.97499999999999998</v>
      </c>
      <c r="I8" s="47"/>
    </row>
    <row r="9" spans="2:9" ht="17.25">
      <c r="B9" s="54">
        <v>6</v>
      </c>
      <c r="C9" s="54" t="s">
        <v>16</v>
      </c>
      <c r="D9" s="55" t="s">
        <v>17</v>
      </c>
      <c r="E9" s="54" t="s">
        <v>6</v>
      </c>
      <c r="F9" s="58"/>
      <c r="I9" s="47"/>
    </row>
    <row r="10" spans="2:9" ht="17.25">
      <c r="B10" s="54">
        <v>7</v>
      </c>
      <c r="C10" s="54" t="s">
        <v>18</v>
      </c>
      <c r="D10" s="55" t="s">
        <v>19</v>
      </c>
      <c r="E10" s="54" t="s">
        <v>6</v>
      </c>
      <c r="F10" s="58">
        <v>1.7210000000000001</v>
      </c>
      <c r="I10" s="47"/>
    </row>
    <row r="11" spans="2:9" ht="17.25">
      <c r="B11" s="54">
        <v>8</v>
      </c>
      <c r="C11" s="54" t="s">
        <v>20</v>
      </c>
      <c r="D11" s="55" t="s">
        <v>21</v>
      </c>
      <c r="E11" s="54" t="s">
        <v>6</v>
      </c>
      <c r="F11" s="58">
        <v>6</v>
      </c>
      <c r="I11" s="47"/>
    </row>
    <row r="12" spans="2:9" ht="17.25">
      <c r="B12" s="54">
        <v>9</v>
      </c>
      <c r="C12" s="54" t="s">
        <v>22</v>
      </c>
      <c r="D12" s="55" t="s">
        <v>23</v>
      </c>
      <c r="E12" s="54" t="s">
        <v>6</v>
      </c>
      <c r="F12" s="58">
        <v>3</v>
      </c>
      <c r="I12" s="47"/>
    </row>
    <row r="13" spans="2:9" ht="17.25">
      <c r="B13" s="54">
        <v>12</v>
      </c>
      <c r="C13" s="54" t="s">
        <v>24</v>
      </c>
      <c r="D13" s="55" t="s">
        <v>25</v>
      </c>
      <c r="E13" s="54" t="s">
        <v>6</v>
      </c>
      <c r="F13" s="58"/>
      <c r="I13" s="47"/>
    </row>
    <row r="14" spans="2:9" ht="17.25">
      <c r="B14" s="54">
        <v>22</v>
      </c>
      <c r="C14" s="56"/>
      <c r="D14" s="57"/>
      <c r="E14" s="54"/>
      <c r="F14" s="59"/>
      <c r="I14" s="47"/>
    </row>
    <row r="15" spans="2:9" ht="17.25">
      <c r="B15" s="54">
        <v>23</v>
      </c>
      <c r="C15" s="56"/>
      <c r="D15" s="57"/>
      <c r="E15" s="54"/>
      <c r="F15" s="59"/>
      <c r="I15" s="47"/>
    </row>
  </sheetData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18"/>
  <sheetViews>
    <sheetView workbookViewId="0">
      <pane ySplit="5" topLeftCell="A45" activePane="bottomLeft" state="frozen"/>
      <selection pane="bottomLeft" activeCell="K51" sqref="K51"/>
    </sheetView>
  </sheetViews>
  <sheetFormatPr defaultColWidth="9.140625" defaultRowHeight="16.5"/>
  <cols>
    <col min="1" max="1" width="10" style="27" bestFit="1" customWidth="1"/>
    <col min="2" max="3" width="15.42578125" style="2" customWidth="1"/>
    <col min="4" max="4" width="18.42578125" style="2" customWidth="1"/>
    <col min="5" max="5" width="7.85546875" style="2" customWidth="1"/>
    <col min="6" max="6" width="33.140625" style="1" customWidth="1"/>
    <col min="7" max="7" width="12.28515625" style="1" customWidth="1"/>
    <col min="8" max="8" width="12.28515625" style="46" customWidth="1"/>
    <col min="9" max="9" width="31.28515625" style="29" customWidth="1"/>
    <col min="10" max="10" width="9.140625" style="2"/>
    <col min="11" max="11" width="10.42578125" style="1" bestFit="1" customWidth="1"/>
    <col min="12" max="12" width="10.42578125" style="1" customWidth="1"/>
    <col min="13" max="16384" width="9.140625" style="1"/>
  </cols>
  <sheetData>
    <row r="1" spans="1:12" ht="20.25" customHeight="1">
      <c r="A1" s="71" t="s">
        <v>70</v>
      </c>
      <c r="B1" s="72"/>
      <c r="C1" s="72"/>
      <c r="D1" s="72"/>
      <c r="E1" s="72"/>
      <c r="F1" s="72"/>
      <c r="G1" s="72"/>
      <c r="H1" s="72"/>
      <c r="J1" s="1"/>
    </row>
    <row r="2" spans="1:12" ht="30">
      <c r="A2" s="73" t="s">
        <v>26</v>
      </c>
      <c r="B2" s="74"/>
      <c r="C2" s="74"/>
      <c r="D2" s="74"/>
      <c r="E2" s="74"/>
      <c r="F2" s="74"/>
      <c r="G2" s="74"/>
      <c r="H2" s="74"/>
      <c r="I2" s="74"/>
      <c r="J2" s="1"/>
    </row>
    <row r="3" spans="1:12" ht="20.25">
      <c r="A3" s="75" t="s">
        <v>78</v>
      </c>
      <c r="B3" s="76"/>
      <c r="C3" s="76"/>
      <c r="D3" s="76"/>
      <c r="E3" s="76"/>
      <c r="F3" s="76"/>
      <c r="G3" s="76"/>
      <c r="H3" s="76"/>
      <c r="I3" s="76"/>
      <c r="J3" s="1"/>
    </row>
    <row r="4" spans="1:12">
      <c r="F4" s="2"/>
      <c r="G4" s="60"/>
      <c r="H4" s="68"/>
      <c r="I4" s="30"/>
      <c r="J4" s="1"/>
    </row>
    <row r="5" spans="1:12" s="11" customFormat="1" ht="30.75" customHeight="1">
      <c r="A5" s="9" t="s">
        <v>0</v>
      </c>
      <c r="B5" s="9" t="s">
        <v>27</v>
      </c>
      <c r="C5" s="9" t="s">
        <v>1</v>
      </c>
      <c r="D5" s="9" t="s">
        <v>28</v>
      </c>
      <c r="E5" s="9" t="s">
        <v>29</v>
      </c>
      <c r="F5" s="10" t="s">
        <v>30</v>
      </c>
      <c r="G5" s="61" t="s">
        <v>31</v>
      </c>
      <c r="H5" s="69" t="s">
        <v>32</v>
      </c>
      <c r="I5" s="32" t="s">
        <v>33</v>
      </c>
    </row>
    <row r="6" spans="1:12" ht="16.5" customHeight="1">
      <c r="A6" s="28">
        <v>1</v>
      </c>
      <c r="B6" s="5">
        <v>43256</v>
      </c>
      <c r="C6" s="5" t="s">
        <v>4</v>
      </c>
      <c r="D6" s="26" t="str">
        <f>VLOOKUP(C6,'Tồn kho tháng 4'!$C$4:$D$13,2,0)</f>
        <v>Gạo</v>
      </c>
      <c r="E6" s="5" t="str">
        <f>VLOOKUP(C6,'Tồn kho tháng 4'!$C$4:$E$13,3,0)</f>
        <v>kg</v>
      </c>
      <c r="F6" s="3" t="s">
        <v>71</v>
      </c>
      <c r="G6" s="25">
        <v>200</v>
      </c>
      <c r="H6" s="67"/>
      <c r="I6" s="31"/>
      <c r="J6" s="1"/>
      <c r="K6" s="48"/>
      <c r="L6" s="48"/>
    </row>
    <row r="7" spans="1:12">
      <c r="A7" s="28">
        <v>2</v>
      </c>
      <c r="B7" s="5">
        <v>43256</v>
      </c>
      <c r="C7" s="5" t="s">
        <v>10</v>
      </c>
      <c r="D7" s="26" t="str">
        <f>VLOOKUP(C7,'Tồn kho tháng 4'!$C$4:$D$13,2,0)</f>
        <v>Nước mắm</v>
      </c>
      <c r="E7" s="5" t="str">
        <f>VLOOKUP(C7,'Tồn kho tháng 4'!$C$4:$E$13,3,0)</f>
        <v>lít</v>
      </c>
      <c r="F7" s="3" t="s">
        <v>71</v>
      </c>
      <c r="G7" s="25">
        <v>10</v>
      </c>
      <c r="H7" s="67"/>
      <c r="I7" s="31"/>
      <c r="J7" s="1"/>
      <c r="K7" s="48"/>
      <c r="L7" s="48"/>
    </row>
    <row r="8" spans="1:12">
      <c r="A8" s="28">
        <v>3</v>
      </c>
      <c r="B8" s="5">
        <v>43256</v>
      </c>
      <c r="C8" s="5" t="s">
        <v>7</v>
      </c>
      <c r="D8" s="26" t="str">
        <f>VLOOKUP(C8,'Tồn kho tháng 4'!$C$4:$D$13,2,0)</f>
        <v>Dầu ăn</v>
      </c>
      <c r="E8" s="5" t="str">
        <f>VLOOKUP(C8,'Tồn kho tháng 4'!$C$4:$E$13,3,0)</f>
        <v>lít</v>
      </c>
      <c r="F8" s="3" t="s">
        <v>71</v>
      </c>
      <c r="G8" s="25">
        <v>10</v>
      </c>
      <c r="H8" s="67"/>
      <c r="I8" s="31"/>
      <c r="J8" s="1"/>
      <c r="K8" s="48"/>
      <c r="L8" s="48"/>
    </row>
    <row r="9" spans="1:12">
      <c r="A9" s="28">
        <v>4</v>
      </c>
      <c r="B9" s="5">
        <v>43256</v>
      </c>
      <c r="C9" s="5" t="s">
        <v>22</v>
      </c>
      <c r="D9" s="26" t="str">
        <f>VLOOKUP(C9,'Tồn kho tháng 4'!$C$4:$D$13,2,0)</f>
        <v>Đường</v>
      </c>
      <c r="E9" s="5" t="str">
        <f>VLOOKUP(C9,'Tồn kho tháng 4'!$C$4:$E$13,3,0)</f>
        <v>kg</v>
      </c>
      <c r="F9" s="3" t="s">
        <v>71</v>
      </c>
      <c r="G9" s="25">
        <v>10</v>
      </c>
      <c r="H9" s="67"/>
      <c r="I9" s="31"/>
      <c r="J9" s="1"/>
      <c r="K9" s="48"/>
      <c r="L9" s="48"/>
    </row>
    <row r="10" spans="1:12">
      <c r="A10" s="28">
        <v>5</v>
      </c>
      <c r="B10" s="5">
        <v>43256</v>
      </c>
      <c r="C10" s="5" t="s">
        <v>18</v>
      </c>
      <c r="D10" s="26" t="str">
        <f>VLOOKUP(C10,'Tồn kho tháng 4'!$C$4:$D$13,2,0)</f>
        <v>Bột ngọt</v>
      </c>
      <c r="E10" s="5" t="str">
        <f>VLOOKUP(C10,'Tồn kho tháng 4'!$C$4:$E$13,3,0)</f>
        <v>kg</v>
      </c>
      <c r="F10" s="3" t="s">
        <v>71</v>
      </c>
      <c r="G10" s="25">
        <v>4.54</v>
      </c>
      <c r="H10" s="67"/>
      <c r="I10" s="31"/>
      <c r="J10" s="1"/>
      <c r="K10" s="48"/>
      <c r="L10" s="48"/>
    </row>
    <row r="11" spans="1:12">
      <c r="A11" s="28">
        <v>6</v>
      </c>
      <c r="B11" s="5">
        <v>43256</v>
      </c>
      <c r="C11" s="5" t="s">
        <v>20</v>
      </c>
      <c r="D11" s="26" t="str">
        <f>VLOOKUP(C11,'Tồn kho tháng 4'!$C$4:$D$13,2,0)</f>
        <v>Muối</v>
      </c>
      <c r="E11" s="5" t="str">
        <f>VLOOKUP(C11,'Tồn kho tháng 4'!$C$4:$E$13,3,0)</f>
        <v>kg</v>
      </c>
      <c r="F11" s="3" t="s">
        <v>71</v>
      </c>
      <c r="G11" s="25">
        <v>10</v>
      </c>
      <c r="H11" s="67"/>
      <c r="I11" s="31"/>
      <c r="J11" s="1"/>
      <c r="K11" s="48"/>
      <c r="L11" s="48"/>
    </row>
    <row r="12" spans="1:12">
      <c r="A12" s="28">
        <v>7</v>
      </c>
      <c r="B12" s="65">
        <v>43261</v>
      </c>
      <c r="C12" s="28" t="s">
        <v>4</v>
      </c>
      <c r="D12" s="63" t="str">
        <f>VLOOKUP(C12,'Tồn kho tháng 4'!$C$4:$D$13,2,0)</f>
        <v>Gạo</v>
      </c>
      <c r="E12" s="64" t="str">
        <f>VLOOKUP(C12,'Tồn kho tháng 4'!$C$4:$E$13,3,0)</f>
        <v>kg</v>
      </c>
      <c r="F12" s="3" t="s">
        <v>79</v>
      </c>
      <c r="G12" s="70">
        <v>30</v>
      </c>
      <c r="H12" s="67"/>
      <c r="I12" s="31"/>
      <c r="J12" s="1"/>
      <c r="K12" s="48"/>
      <c r="L12" s="48"/>
    </row>
    <row r="13" spans="1:12">
      <c r="A13" s="28">
        <v>8</v>
      </c>
      <c r="B13" s="65">
        <v>43261</v>
      </c>
      <c r="C13" s="28" t="s">
        <v>12</v>
      </c>
      <c r="D13" s="63" t="str">
        <f>VLOOKUP(C13,'Tồn kho tháng 4'!$C$4:$D$13,2,0)</f>
        <v>Nước tương</v>
      </c>
      <c r="E13" s="64" t="str">
        <f>VLOOKUP(C13,'Tồn kho tháng 4'!$C$4:$E$13,3,0)</f>
        <v>lít</v>
      </c>
      <c r="F13" s="3" t="s">
        <v>80</v>
      </c>
      <c r="H13" s="3">
        <v>3.9910000000000001</v>
      </c>
      <c r="I13" s="31"/>
      <c r="J13" s="1"/>
      <c r="K13" s="48"/>
      <c r="L13" s="48"/>
    </row>
    <row r="14" spans="1:12">
      <c r="A14" s="28">
        <v>9</v>
      </c>
      <c r="B14" s="65">
        <v>43266</v>
      </c>
      <c r="C14" s="28" t="s">
        <v>4</v>
      </c>
      <c r="D14" s="63" t="str">
        <f>VLOOKUP(C14,'Tồn kho tháng 4'!$C$4:$D$13,2,0)</f>
        <v>Gạo</v>
      </c>
      <c r="E14" s="64" t="str">
        <f>VLOOKUP(C14,'Tồn kho tháng 4'!$C$4:$E$13,3,0)</f>
        <v>kg</v>
      </c>
      <c r="F14" s="3" t="s">
        <v>72</v>
      </c>
      <c r="G14" s="3"/>
      <c r="H14" s="67">
        <v>10</v>
      </c>
      <c r="I14" s="31"/>
      <c r="J14" s="1"/>
      <c r="K14" s="48"/>
      <c r="L14" s="48"/>
    </row>
    <row r="15" spans="1:12">
      <c r="A15" s="28">
        <v>10</v>
      </c>
      <c r="B15" s="65">
        <v>43266</v>
      </c>
      <c r="C15" s="28" t="s">
        <v>22</v>
      </c>
      <c r="D15" s="63" t="str">
        <f>VLOOKUP(C15,'Tồn kho tháng 4'!$C$4:$D$13,2,0)</f>
        <v>Đường</v>
      </c>
      <c r="E15" s="64" t="str">
        <f>VLOOKUP(C15,'Tồn kho tháng 4'!$C$4:$E$13,3,0)</f>
        <v>kg</v>
      </c>
      <c r="F15" s="3" t="s">
        <v>72</v>
      </c>
      <c r="G15" s="3"/>
      <c r="H15" s="67">
        <v>1</v>
      </c>
      <c r="I15" s="31"/>
      <c r="J15" s="1"/>
      <c r="K15" s="48"/>
      <c r="L15" s="48"/>
    </row>
    <row r="16" spans="1:12">
      <c r="A16" s="28">
        <v>11</v>
      </c>
      <c r="B16" s="65">
        <v>43266</v>
      </c>
      <c r="C16" s="28" t="s">
        <v>10</v>
      </c>
      <c r="D16" s="63" t="str">
        <f>VLOOKUP(C16,'Tồn kho tháng 4'!$C$4:$D$13,2,0)</f>
        <v>Nước mắm</v>
      </c>
      <c r="E16" s="64" t="str">
        <f>VLOOKUP(C16,'Tồn kho tháng 4'!$C$4:$E$13,3,0)</f>
        <v>lít</v>
      </c>
      <c r="F16" s="3" t="s">
        <v>72</v>
      </c>
      <c r="G16" s="3"/>
      <c r="H16" s="67">
        <v>1</v>
      </c>
      <c r="I16" s="31"/>
      <c r="J16" s="1"/>
    </row>
    <row r="17" spans="1:10">
      <c r="A17" s="28">
        <v>12</v>
      </c>
      <c r="B17" s="65">
        <v>43266</v>
      </c>
      <c r="C17" s="64" t="s">
        <v>20</v>
      </c>
      <c r="D17" s="63" t="str">
        <f>VLOOKUP(C17,'Tồn kho tháng 4'!$C$4:$D$13,2,0)</f>
        <v>Muối</v>
      </c>
      <c r="E17" s="64" t="str">
        <f>VLOOKUP(C17,'Tồn kho tháng 4'!$C$4:$E$13,3,0)</f>
        <v>kg</v>
      </c>
      <c r="F17" s="3" t="s">
        <v>72</v>
      </c>
      <c r="G17" s="25"/>
      <c r="H17" s="67">
        <v>0.5</v>
      </c>
      <c r="I17" s="31"/>
      <c r="J17" s="1"/>
    </row>
    <row r="18" spans="1:10">
      <c r="A18" s="28">
        <v>13</v>
      </c>
      <c r="B18" s="65">
        <v>43266</v>
      </c>
      <c r="C18" s="5" t="s">
        <v>7</v>
      </c>
      <c r="D18" s="26" t="str">
        <f>VLOOKUP(C18,'Tồn kho tháng 4'!$C$4:$D$13,2,0)</f>
        <v>Dầu ăn</v>
      </c>
      <c r="E18" s="5" t="str">
        <f>VLOOKUP(C18,'Tồn kho tháng 4'!$C$4:$E$13,3,0)</f>
        <v>lít</v>
      </c>
      <c r="F18" s="3" t="s">
        <v>72</v>
      </c>
      <c r="G18" s="25"/>
      <c r="H18" s="67">
        <v>1</v>
      </c>
      <c r="I18" s="31"/>
      <c r="J18" s="1"/>
    </row>
    <row r="19" spans="1:10">
      <c r="A19" s="28">
        <v>14</v>
      </c>
      <c r="B19" s="5">
        <v>43267</v>
      </c>
      <c r="C19" s="5" t="s">
        <v>4</v>
      </c>
      <c r="D19" s="26" t="str">
        <f>VLOOKUP(C19,'Tồn kho tháng 4'!$C$4:$D$13,2,0)</f>
        <v>Gạo</v>
      </c>
      <c r="E19" s="5" t="str">
        <f>VLOOKUP(C19,'Tồn kho tháng 4'!$C$4:$E$13,3,0)</f>
        <v>kg</v>
      </c>
      <c r="F19" s="3" t="s">
        <v>74</v>
      </c>
      <c r="G19" s="25"/>
      <c r="H19" s="67">
        <v>10</v>
      </c>
      <c r="I19" s="31"/>
      <c r="J19" s="1"/>
    </row>
    <row r="20" spans="1:10">
      <c r="A20" s="28">
        <v>15</v>
      </c>
      <c r="B20" s="5">
        <v>43267</v>
      </c>
      <c r="C20" s="5" t="s">
        <v>22</v>
      </c>
      <c r="D20" s="26" t="str">
        <f>VLOOKUP(C20,'Tồn kho tháng 4'!$C$4:$D$13,2,0)</f>
        <v>Đường</v>
      </c>
      <c r="E20" s="5" t="str">
        <f>VLOOKUP(C20,'Tồn kho tháng 4'!$C$4:$E$13,3,0)</f>
        <v>kg</v>
      </c>
      <c r="F20" s="3" t="s">
        <v>74</v>
      </c>
      <c r="G20" s="25"/>
      <c r="H20" s="67">
        <v>1</v>
      </c>
      <c r="I20" s="31"/>
      <c r="J20" s="1"/>
    </row>
    <row r="21" spans="1:10">
      <c r="A21" s="28">
        <v>16</v>
      </c>
      <c r="B21" s="5">
        <v>43267</v>
      </c>
      <c r="C21" s="5" t="s">
        <v>10</v>
      </c>
      <c r="D21" s="26" t="str">
        <f>VLOOKUP(C21,'Tồn kho tháng 4'!$C$4:$D$13,2,0)</f>
        <v>Nước mắm</v>
      </c>
      <c r="E21" s="5" t="str">
        <f>VLOOKUP(C21,'Tồn kho tháng 4'!$C$4:$E$13,3,0)</f>
        <v>lít</v>
      </c>
      <c r="F21" s="3" t="s">
        <v>74</v>
      </c>
      <c r="G21" s="25"/>
      <c r="H21" s="67">
        <v>1</v>
      </c>
      <c r="I21" s="31"/>
      <c r="J21" s="1"/>
    </row>
    <row r="22" spans="1:10">
      <c r="A22" s="28">
        <v>17</v>
      </c>
      <c r="B22" s="5">
        <v>43267</v>
      </c>
      <c r="C22" s="5" t="s">
        <v>20</v>
      </c>
      <c r="D22" s="26" t="str">
        <f>VLOOKUP(C22,'Tồn kho tháng 4'!$C$4:$D$13,2,0)</f>
        <v>Muối</v>
      </c>
      <c r="E22" s="5" t="str">
        <f>VLOOKUP(C22,'Tồn kho tháng 4'!$C$4:$E$13,3,0)</f>
        <v>kg</v>
      </c>
      <c r="F22" s="3" t="s">
        <v>74</v>
      </c>
      <c r="G22" s="25"/>
      <c r="H22" s="67">
        <v>0.5</v>
      </c>
      <c r="I22" s="31"/>
      <c r="J22" s="1"/>
    </row>
    <row r="23" spans="1:10">
      <c r="A23" s="28">
        <v>18</v>
      </c>
      <c r="B23" s="5">
        <v>43267</v>
      </c>
      <c r="C23" s="5" t="s">
        <v>7</v>
      </c>
      <c r="D23" s="26" t="str">
        <f>VLOOKUP(C23,'Tồn kho tháng 4'!$C$4:$D$13,2,0)</f>
        <v>Dầu ăn</v>
      </c>
      <c r="E23" s="5" t="str">
        <f>VLOOKUP(C23,'Tồn kho tháng 4'!$C$4:$E$13,3,0)</f>
        <v>lít</v>
      </c>
      <c r="F23" s="3" t="s">
        <v>74</v>
      </c>
      <c r="G23" s="25"/>
      <c r="H23" s="67">
        <v>1</v>
      </c>
      <c r="I23" s="31"/>
      <c r="J23" s="1"/>
    </row>
    <row r="24" spans="1:10">
      <c r="A24" s="28">
        <v>19</v>
      </c>
      <c r="B24" s="5">
        <v>43267</v>
      </c>
      <c r="C24" s="5" t="s">
        <v>4</v>
      </c>
      <c r="D24" s="26" t="str">
        <f>VLOOKUP(C24,'Tồn kho tháng 4'!$C$4:$D$13,2,0)</f>
        <v>Gạo</v>
      </c>
      <c r="E24" s="5" t="str">
        <f>VLOOKUP(C24,'Tồn kho tháng 4'!$C$4:$E$13,3,0)</f>
        <v>kg</v>
      </c>
      <c r="F24" s="3" t="s">
        <v>76</v>
      </c>
      <c r="G24" s="25"/>
      <c r="H24" s="67">
        <v>10</v>
      </c>
      <c r="I24" s="31"/>
      <c r="J24" s="1"/>
    </row>
    <row r="25" spans="1:10">
      <c r="A25" s="28">
        <v>20</v>
      </c>
      <c r="B25" s="5">
        <v>43267</v>
      </c>
      <c r="C25" s="5" t="s">
        <v>22</v>
      </c>
      <c r="D25" s="26" t="str">
        <f>VLOOKUP(C25,'Tồn kho tháng 4'!$C$4:$D$13,2,0)</f>
        <v>Đường</v>
      </c>
      <c r="E25" s="5" t="str">
        <f>VLOOKUP(C25,'Tồn kho tháng 4'!$C$4:$E$13,3,0)</f>
        <v>kg</v>
      </c>
      <c r="F25" s="3" t="s">
        <v>76</v>
      </c>
      <c r="G25" s="25"/>
      <c r="H25" s="67">
        <v>1</v>
      </c>
      <c r="I25" s="31"/>
      <c r="J25" s="1"/>
    </row>
    <row r="26" spans="1:10">
      <c r="A26" s="28">
        <v>21</v>
      </c>
      <c r="B26" s="5">
        <v>43267</v>
      </c>
      <c r="C26" s="5" t="s">
        <v>10</v>
      </c>
      <c r="D26" s="26" t="str">
        <f>VLOOKUP(C26,'Tồn kho tháng 4'!$C$4:$D$13,2,0)</f>
        <v>Nước mắm</v>
      </c>
      <c r="E26" s="5" t="str">
        <f>VLOOKUP(C26,'Tồn kho tháng 4'!$C$4:$E$13,3,0)</f>
        <v>lít</v>
      </c>
      <c r="F26" s="3" t="s">
        <v>76</v>
      </c>
      <c r="G26" s="25"/>
      <c r="H26" s="67">
        <v>1</v>
      </c>
      <c r="I26" s="31"/>
      <c r="J26" s="1"/>
    </row>
    <row r="27" spans="1:10">
      <c r="A27" s="28">
        <v>22</v>
      </c>
      <c r="B27" s="5">
        <v>43267</v>
      </c>
      <c r="C27" s="5" t="s">
        <v>20</v>
      </c>
      <c r="D27" s="26" t="str">
        <f>VLOOKUP(C27,'Tồn kho tháng 4'!$C$4:$D$13,2,0)</f>
        <v>Muối</v>
      </c>
      <c r="E27" s="5" t="str">
        <f>VLOOKUP(C27,'Tồn kho tháng 4'!$C$4:$E$13,3,0)</f>
        <v>kg</v>
      </c>
      <c r="F27" s="3" t="s">
        <v>76</v>
      </c>
      <c r="G27" s="25"/>
      <c r="H27" s="67">
        <v>0.5</v>
      </c>
      <c r="I27" s="31"/>
      <c r="J27" s="1"/>
    </row>
    <row r="28" spans="1:10">
      <c r="A28" s="28">
        <v>23</v>
      </c>
      <c r="B28" s="5">
        <v>43267</v>
      </c>
      <c r="C28" s="5" t="s">
        <v>7</v>
      </c>
      <c r="D28" s="26" t="str">
        <f>VLOOKUP(C28,'Tồn kho tháng 4'!$C$4:$D$13,2,0)</f>
        <v>Dầu ăn</v>
      </c>
      <c r="E28" s="5" t="str">
        <f>VLOOKUP(C28,'Tồn kho tháng 4'!$C$4:$E$13,3,0)</f>
        <v>lít</v>
      </c>
      <c r="F28" s="3" t="s">
        <v>76</v>
      </c>
      <c r="G28" s="25"/>
      <c r="H28" s="67">
        <v>1</v>
      </c>
      <c r="I28" s="31"/>
      <c r="J28" s="1"/>
    </row>
    <row r="29" spans="1:10">
      <c r="A29" s="28">
        <v>24</v>
      </c>
      <c r="B29" s="5">
        <v>43267</v>
      </c>
      <c r="C29" s="5" t="s">
        <v>4</v>
      </c>
      <c r="D29" s="26" t="str">
        <f>VLOOKUP(C29,'Tồn kho tháng 4'!$C$4:$D$13,2,0)</f>
        <v>Gạo</v>
      </c>
      <c r="E29" s="5" t="str">
        <f>VLOOKUP(C29,'Tồn kho tháng 4'!$C$4:$E$13,3,0)</f>
        <v>kg</v>
      </c>
      <c r="F29" s="3" t="s">
        <v>73</v>
      </c>
      <c r="G29" s="25"/>
      <c r="H29" s="67">
        <v>10</v>
      </c>
      <c r="I29" s="31"/>
      <c r="J29" s="1"/>
    </row>
    <row r="30" spans="1:10">
      <c r="A30" s="28">
        <v>25</v>
      </c>
      <c r="B30" s="5">
        <v>43267</v>
      </c>
      <c r="C30" s="5" t="s">
        <v>22</v>
      </c>
      <c r="D30" s="26" t="str">
        <f>VLOOKUP(C30,'Tồn kho tháng 4'!$C$4:$D$13,2,0)</f>
        <v>Đường</v>
      </c>
      <c r="E30" s="5" t="str">
        <f>VLOOKUP(C30,'Tồn kho tháng 4'!$C$4:$E$13,3,0)</f>
        <v>kg</v>
      </c>
      <c r="F30" s="3" t="s">
        <v>73</v>
      </c>
      <c r="G30" s="25"/>
      <c r="H30" s="67">
        <v>1</v>
      </c>
      <c r="I30" s="31"/>
      <c r="J30" s="1"/>
    </row>
    <row r="31" spans="1:10">
      <c r="A31" s="28">
        <v>26</v>
      </c>
      <c r="B31" s="5">
        <v>43267</v>
      </c>
      <c r="C31" s="5" t="s">
        <v>10</v>
      </c>
      <c r="D31" s="26" t="str">
        <f>VLOOKUP(C31,'Tồn kho tháng 4'!$C$4:$D$13,2,0)</f>
        <v>Nước mắm</v>
      </c>
      <c r="E31" s="5" t="str">
        <f>VLOOKUP(C31,'Tồn kho tháng 4'!$C$4:$E$13,3,0)</f>
        <v>lít</v>
      </c>
      <c r="F31" s="3" t="s">
        <v>73</v>
      </c>
      <c r="G31" s="25"/>
      <c r="H31" s="67">
        <v>1</v>
      </c>
      <c r="I31" s="31"/>
      <c r="J31" s="1"/>
    </row>
    <row r="32" spans="1:10">
      <c r="A32" s="28">
        <v>27</v>
      </c>
      <c r="B32" s="5">
        <v>43267</v>
      </c>
      <c r="C32" s="5" t="s">
        <v>20</v>
      </c>
      <c r="D32" s="26" t="str">
        <f>VLOOKUP(C32,'Tồn kho tháng 4'!$C$4:$D$13,2,0)</f>
        <v>Muối</v>
      </c>
      <c r="E32" s="5" t="str">
        <f>VLOOKUP(C32,'Tồn kho tháng 4'!$C$4:$E$13,3,0)</f>
        <v>kg</v>
      </c>
      <c r="F32" s="3" t="s">
        <v>73</v>
      </c>
      <c r="G32" s="25"/>
      <c r="H32" s="67">
        <v>0.5</v>
      </c>
      <c r="I32" s="31"/>
      <c r="J32" s="1"/>
    </row>
    <row r="33" spans="1:10">
      <c r="A33" s="28">
        <v>28</v>
      </c>
      <c r="B33" s="5">
        <v>43267</v>
      </c>
      <c r="C33" s="5" t="s">
        <v>7</v>
      </c>
      <c r="D33" s="26" t="str">
        <f>VLOOKUP(C33,'Tồn kho tháng 4'!$C$4:$D$13,2,0)</f>
        <v>Dầu ăn</v>
      </c>
      <c r="E33" s="5" t="str">
        <f>VLOOKUP(C33,'Tồn kho tháng 4'!$C$4:$E$13,3,0)</f>
        <v>lít</v>
      </c>
      <c r="F33" s="3" t="s">
        <v>73</v>
      </c>
      <c r="G33" s="25"/>
      <c r="H33" s="67">
        <v>1</v>
      </c>
      <c r="I33" s="31"/>
      <c r="J33" s="1"/>
    </row>
    <row r="34" spans="1:10">
      <c r="A34" s="28">
        <v>29</v>
      </c>
      <c r="B34" s="5">
        <v>43267</v>
      </c>
      <c r="C34" s="5" t="s">
        <v>4</v>
      </c>
      <c r="D34" s="26" t="str">
        <f>VLOOKUP(C34,'Tồn kho tháng 4'!$C$4:$D$13,2,0)</f>
        <v>Gạo</v>
      </c>
      <c r="E34" s="5" t="str">
        <f>VLOOKUP(C34,'Tồn kho tháng 4'!$C$4:$E$13,3,0)</f>
        <v>kg</v>
      </c>
      <c r="F34" s="3" t="s">
        <v>77</v>
      </c>
      <c r="G34" s="66"/>
      <c r="H34" s="67">
        <v>10</v>
      </c>
      <c r="I34" s="31"/>
      <c r="J34" s="1"/>
    </row>
    <row r="35" spans="1:10">
      <c r="A35" s="28">
        <v>30</v>
      </c>
      <c r="B35" s="5">
        <v>43267</v>
      </c>
      <c r="C35" s="5" t="s">
        <v>22</v>
      </c>
      <c r="D35" s="26" t="str">
        <f>VLOOKUP(C35,'Tồn kho tháng 4'!$C$4:$D$13,2,0)</f>
        <v>Đường</v>
      </c>
      <c r="E35" s="5" t="str">
        <f>VLOOKUP(C35,'Tồn kho tháng 4'!$C$4:$E$13,3,0)</f>
        <v>kg</v>
      </c>
      <c r="F35" s="3" t="s">
        <v>77</v>
      </c>
      <c r="G35" s="25"/>
      <c r="H35" s="67">
        <v>1</v>
      </c>
      <c r="I35" s="31"/>
      <c r="J35" s="1"/>
    </row>
    <row r="36" spans="1:10">
      <c r="A36" s="28">
        <v>31</v>
      </c>
      <c r="B36" s="5">
        <v>43267</v>
      </c>
      <c r="C36" s="5" t="s">
        <v>10</v>
      </c>
      <c r="D36" s="26" t="str">
        <f>VLOOKUP(C36,'Tồn kho tháng 4'!$C$4:$D$13,2,0)</f>
        <v>Nước mắm</v>
      </c>
      <c r="E36" s="5" t="str">
        <f>VLOOKUP(C36,'Tồn kho tháng 4'!$C$4:$E$13,3,0)</f>
        <v>lít</v>
      </c>
      <c r="F36" s="3" t="s">
        <v>77</v>
      </c>
      <c r="G36" s="25"/>
      <c r="H36" s="67">
        <v>1</v>
      </c>
      <c r="I36" s="31"/>
      <c r="J36" s="1"/>
    </row>
    <row r="37" spans="1:10">
      <c r="A37" s="28">
        <v>32</v>
      </c>
      <c r="B37" s="5">
        <v>43267</v>
      </c>
      <c r="C37" s="5" t="s">
        <v>20</v>
      </c>
      <c r="D37" s="26" t="str">
        <f>VLOOKUP(C37,'Tồn kho tháng 4'!$C$4:$D$13,2,0)</f>
        <v>Muối</v>
      </c>
      <c r="E37" s="5" t="str">
        <f>VLOOKUP(C37,'Tồn kho tháng 4'!$C$4:$E$13,3,0)</f>
        <v>kg</v>
      </c>
      <c r="F37" s="3" t="s">
        <v>77</v>
      </c>
      <c r="G37" s="25"/>
      <c r="H37" s="67">
        <v>0.5</v>
      </c>
      <c r="I37" s="31"/>
      <c r="J37" s="1"/>
    </row>
    <row r="38" spans="1:10">
      <c r="A38" s="28">
        <v>33</v>
      </c>
      <c r="B38" s="5">
        <v>43267</v>
      </c>
      <c r="C38" s="5" t="s">
        <v>7</v>
      </c>
      <c r="D38" s="26" t="str">
        <f>VLOOKUP(C38,'Tồn kho tháng 4'!$C$4:$D$13,2,0)</f>
        <v>Dầu ăn</v>
      </c>
      <c r="E38" s="5" t="str">
        <f>VLOOKUP(C38,'Tồn kho tháng 4'!$C$4:$E$13,3,0)</f>
        <v>lít</v>
      </c>
      <c r="F38" s="3" t="s">
        <v>77</v>
      </c>
      <c r="G38" s="25"/>
      <c r="H38" s="67">
        <v>1</v>
      </c>
      <c r="I38" s="31"/>
      <c r="J38" s="1"/>
    </row>
    <row r="39" spans="1:10">
      <c r="A39" s="28">
        <v>34</v>
      </c>
      <c r="B39" s="5">
        <v>43268</v>
      </c>
      <c r="C39" s="5" t="s">
        <v>22</v>
      </c>
      <c r="D39" s="26" t="str">
        <f>VLOOKUP(C39,'Tồn kho tháng 4'!$C$4:$D$13,2,0)</f>
        <v>Đường</v>
      </c>
      <c r="E39" s="5" t="str">
        <f>VLOOKUP(C39,'Tồn kho tháng 4'!$C$4:$E$13,3,0)</f>
        <v>kg</v>
      </c>
      <c r="F39" s="3" t="s">
        <v>81</v>
      </c>
      <c r="G39" s="25"/>
      <c r="H39" s="67">
        <v>1</v>
      </c>
      <c r="I39" s="31"/>
      <c r="J39" s="1"/>
    </row>
    <row r="40" spans="1:10">
      <c r="A40" s="28">
        <v>35</v>
      </c>
      <c r="B40" s="5">
        <v>43268</v>
      </c>
      <c r="C40" s="5" t="s">
        <v>10</v>
      </c>
      <c r="D40" s="26" t="str">
        <f>VLOOKUP(C40,'Tồn kho tháng 4'!$C$4:$D$13,2,0)</f>
        <v>Nước mắm</v>
      </c>
      <c r="E40" s="5" t="str">
        <f>VLOOKUP(C40,'Tồn kho tháng 4'!$C$4:$E$13,3,0)</f>
        <v>lít</v>
      </c>
      <c r="F40" s="3" t="s">
        <v>81</v>
      </c>
      <c r="G40" s="25"/>
      <c r="H40" s="67">
        <v>1</v>
      </c>
      <c r="I40" s="31"/>
      <c r="J40" s="1"/>
    </row>
    <row r="41" spans="1:10">
      <c r="A41" s="28">
        <v>36</v>
      </c>
      <c r="B41" s="5">
        <v>43268</v>
      </c>
      <c r="C41" s="5" t="s">
        <v>20</v>
      </c>
      <c r="D41" s="26" t="str">
        <f>VLOOKUP(C41,'Tồn kho tháng 4'!$C$4:$D$13,2,0)</f>
        <v>Muối</v>
      </c>
      <c r="E41" s="5" t="str">
        <f>VLOOKUP(C41,'Tồn kho tháng 4'!$C$4:$E$13,3,0)</f>
        <v>kg</v>
      </c>
      <c r="F41" s="3" t="s">
        <v>81</v>
      </c>
      <c r="G41" s="25"/>
      <c r="H41" s="67">
        <v>0.5</v>
      </c>
      <c r="I41" s="31"/>
      <c r="J41" s="1"/>
    </row>
    <row r="42" spans="1:10">
      <c r="A42" s="28">
        <v>37</v>
      </c>
      <c r="B42" s="5">
        <v>43268</v>
      </c>
      <c r="C42" s="5" t="s">
        <v>7</v>
      </c>
      <c r="D42" s="26" t="str">
        <f>VLOOKUP(C42,'Tồn kho tháng 4'!$C$4:$D$13,2,0)</f>
        <v>Dầu ăn</v>
      </c>
      <c r="E42" s="5" t="str">
        <f>VLOOKUP(C42,'Tồn kho tháng 4'!$C$4:$E$13,3,0)</f>
        <v>lít</v>
      </c>
      <c r="F42" s="3" t="s">
        <v>81</v>
      </c>
      <c r="G42" s="25"/>
      <c r="H42" s="67">
        <v>1</v>
      </c>
      <c r="I42" s="31"/>
      <c r="J42" s="1"/>
    </row>
    <row r="43" spans="1:10">
      <c r="A43" s="28">
        <v>38</v>
      </c>
      <c r="B43" s="5">
        <v>43268</v>
      </c>
      <c r="C43" s="5" t="s">
        <v>4</v>
      </c>
      <c r="D43" s="26" t="str">
        <f>VLOOKUP(C43,'Tồn kho tháng 4'!$C$4:$D$13,2,0)</f>
        <v>Gạo</v>
      </c>
      <c r="E43" s="5" t="str">
        <f>VLOOKUP(C43,'Tồn kho tháng 4'!$C$4:$E$13,3,0)</f>
        <v>kg</v>
      </c>
      <c r="F43" s="3" t="s">
        <v>82</v>
      </c>
      <c r="G43" s="25"/>
      <c r="H43" s="67">
        <v>10</v>
      </c>
      <c r="I43" s="31"/>
      <c r="J43" s="1"/>
    </row>
    <row r="44" spans="1:10">
      <c r="A44" s="28">
        <v>39</v>
      </c>
      <c r="B44" s="5">
        <v>43268</v>
      </c>
      <c r="C44" s="5" t="s">
        <v>18</v>
      </c>
      <c r="D44" s="26" t="str">
        <f>VLOOKUP(C44,'Tồn kho tháng 4'!$C$4:$D$13,2,0)</f>
        <v>Bột ngọt</v>
      </c>
      <c r="E44" s="5" t="str">
        <f>VLOOKUP(C44,'Tồn kho tháng 4'!$C$4:$E$13,3,0)</f>
        <v>kg</v>
      </c>
      <c r="F44" s="3" t="s">
        <v>82</v>
      </c>
      <c r="G44" s="25"/>
      <c r="H44" s="67">
        <v>0.45400000000000001</v>
      </c>
      <c r="I44" s="31"/>
      <c r="J44" s="1"/>
    </row>
    <row r="45" spans="1:10">
      <c r="A45" s="28">
        <v>40</v>
      </c>
      <c r="B45" s="5">
        <v>43268</v>
      </c>
      <c r="C45" s="5" t="s">
        <v>22</v>
      </c>
      <c r="D45" s="26" t="str">
        <f>VLOOKUP(C45,'Tồn kho tháng 4'!$C$4:$D$13,2,0)</f>
        <v>Đường</v>
      </c>
      <c r="E45" s="5" t="str">
        <f>VLOOKUP(C45,'Tồn kho tháng 4'!$C$4:$E$13,3,0)</f>
        <v>kg</v>
      </c>
      <c r="F45" s="3" t="s">
        <v>82</v>
      </c>
      <c r="G45" s="25"/>
      <c r="H45" s="67">
        <v>1</v>
      </c>
      <c r="I45" s="31"/>
      <c r="J45" s="1"/>
    </row>
    <row r="46" spans="1:10">
      <c r="A46" s="28">
        <v>41</v>
      </c>
      <c r="B46" s="5">
        <v>43268</v>
      </c>
      <c r="C46" s="5" t="s">
        <v>10</v>
      </c>
      <c r="D46" s="26" t="str">
        <f>VLOOKUP(C46,'Tồn kho tháng 4'!$C$4:$D$13,2,0)</f>
        <v>Nước mắm</v>
      </c>
      <c r="E46" s="5" t="str">
        <f>VLOOKUP(C46,'Tồn kho tháng 4'!$C$4:$E$13,3,0)</f>
        <v>lít</v>
      </c>
      <c r="F46" s="3" t="s">
        <v>82</v>
      </c>
      <c r="G46" s="25"/>
      <c r="H46" s="67">
        <v>1</v>
      </c>
      <c r="I46" s="31"/>
      <c r="J46" s="1"/>
    </row>
    <row r="47" spans="1:10">
      <c r="A47" s="28">
        <v>42</v>
      </c>
      <c r="B47" s="5">
        <v>43268</v>
      </c>
      <c r="C47" s="5" t="s">
        <v>20</v>
      </c>
      <c r="D47" s="26" t="str">
        <f>VLOOKUP(C47,'Tồn kho tháng 4'!$C$4:$D$13,2,0)</f>
        <v>Muối</v>
      </c>
      <c r="E47" s="5" t="str">
        <f>VLOOKUP(C47,'Tồn kho tháng 4'!$C$4:$E$13,3,0)</f>
        <v>kg</v>
      </c>
      <c r="F47" s="3" t="s">
        <v>82</v>
      </c>
      <c r="G47" s="25"/>
      <c r="H47" s="67">
        <v>0.5</v>
      </c>
      <c r="I47" s="31"/>
      <c r="J47" s="1"/>
    </row>
    <row r="48" spans="1:10">
      <c r="A48" s="28">
        <v>43</v>
      </c>
      <c r="B48" s="5">
        <v>43268</v>
      </c>
      <c r="C48" s="5" t="s">
        <v>7</v>
      </c>
      <c r="D48" s="26" t="str">
        <f>VLOOKUP(C48,'Tồn kho tháng 4'!$C$4:$D$13,2,0)</f>
        <v>Dầu ăn</v>
      </c>
      <c r="E48" s="5" t="str">
        <f>VLOOKUP(C48,'Tồn kho tháng 4'!$C$4:$E$13,3,0)</f>
        <v>lít</v>
      </c>
      <c r="F48" s="3" t="s">
        <v>82</v>
      </c>
      <c r="G48" s="25"/>
      <c r="H48" s="67">
        <v>1</v>
      </c>
      <c r="I48" s="31"/>
      <c r="J48" s="1"/>
    </row>
    <row r="49" spans="1:10">
      <c r="A49" s="28">
        <v>44</v>
      </c>
      <c r="B49" s="5">
        <v>43268</v>
      </c>
      <c r="C49" s="5" t="s">
        <v>4</v>
      </c>
      <c r="D49" s="26" t="str">
        <f>VLOOKUP(C49,'Tồn kho tháng 4'!$C$4:$D$13,2,0)</f>
        <v>Gạo</v>
      </c>
      <c r="E49" s="5" t="str">
        <f>VLOOKUP(C49,'Tồn kho tháng 4'!$C$4:$E$13,3,0)</f>
        <v>kg</v>
      </c>
      <c r="F49" s="3" t="s">
        <v>75</v>
      </c>
      <c r="G49" s="25"/>
      <c r="H49" s="67">
        <v>20</v>
      </c>
      <c r="I49" s="31"/>
      <c r="J49" s="1"/>
    </row>
    <row r="50" spans="1:10">
      <c r="A50" s="28">
        <v>45</v>
      </c>
      <c r="B50" s="5">
        <v>43268</v>
      </c>
      <c r="C50" s="5" t="s">
        <v>22</v>
      </c>
      <c r="D50" s="26" t="str">
        <f>VLOOKUP(C50,'Tồn kho tháng 4'!$C$4:$D$13,2,0)</f>
        <v>Đường</v>
      </c>
      <c r="E50" s="5" t="str">
        <f>VLOOKUP(C50,'Tồn kho tháng 4'!$C$4:$E$13,3,0)</f>
        <v>kg</v>
      </c>
      <c r="F50" s="3" t="s">
        <v>75</v>
      </c>
      <c r="G50" s="25"/>
      <c r="H50" s="67">
        <v>1</v>
      </c>
      <c r="I50" s="31"/>
      <c r="J50" s="1"/>
    </row>
    <row r="51" spans="1:10">
      <c r="A51" s="28">
        <v>46</v>
      </c>
      <c r="B51" s="5">
        <v>43268</v>
      </c>
      <c r="C51" s="5" t="s">
        <v>10</v>
      </c>
      <c r="D51" s="26" t="str">
        <f>VLOOKUP(C51,'Tồn kho tháng 4'!$C$4:$D$13,2,0)</f>
        <v>Nước mắm</v>
      </c>
      <c r="E51" s="5" t="str">
        <f>VLOOKUP(C51,'Tồn kho tháng 4'!$C$4:$E$13,3,0)</f>
        <v>lít</v>
      </c>
      <c r="F51" s="3" t="s">
        <v>75</v>
      </c>
      <c r="G51" s="25"/>
      <c r="H51" s="67">
        <v>1</v>
      </c>
      <c r="I51" s="31"/>
      <c r="J51" s="1"/>
    </row>
    <row r="52" spans="1:10">
      <c r="A52" s="28">
        <v>47</v>
      </c>
      <c r="B52" s="5">
        <v>43268</v>
      </c>
      <c r="C52" s="5" t="s">
        <v>20</v>
      </c>
      <c r="D52" s="26" t="str">
        <f>VLOOKUP(C52,'Tồn kho tháng 4'!$C$4:$D$13,2,0)</f>
        <v>Muối</v>
      </c>
      <c r="E52" s="5" t="str">
        <f>VLOOKUP(C52,'Tồn kho tháng 4'!$C$4:$E$13,3,0)</f>
        <v>kg</v>
      </c>
      <c r="F52" s="3" t="s">
        <v>75</v>
      </c>
      <c r="G52" s="25"/>
      <c r="H52" s="67">
        <v>0.5</v>
      </c>
      <c r="I52" s="31"/>
      <c r="J52" s="1"/>
    </row>
    <row r="53" spans="1:10">
      <c r="A53" s="28">
        <v>48</v>
      </c>
      <c r="B53" s="5">
        <v>43268</v>
      </c>
      <c r="C53" s="5" t="s">
        <v>7</v>
      </c>
      <c r="D53" s="26" t="str">
        <f>VLOOKUP(C53,'Tồn kho tháng 4'!$C$4:$D$13,2,0)</f>
        <v>Dầu ăn</v>
      </c>
      <c r="E53" s="5" t="str">
        <f>VLOOKUP(C53,'Tồn kho tháng 4'!$C$4:$E$13,3,0)</f>
        <v>lít</v>
      </c>
      <c r="F53" s="3" t="s">
        <v>75</v>
      </c>
      <c r="G53" s="25"/>
      <c r="H53" s="67">
        <v>1</v>
      </c>
      <c r="I53" s="31"/>
      <c r="J53" s="1"/>
    </row>
    <row r="54" spans="1:10">
      <c r="A54" s="28">
        <v>94</v>
      </c>
      <c r="B54" s="5">
        <v>43281</v>
      </c>
      <c r="C54" s="5" t="s">
        <v>4</v>
      </c>
      <c r="D54" s="26" t="str">
        <f>VLOOKUP(C54,'Tồn kho tháng 4'!$C$4:$D$13,2,0)</f>
        <v>Gạo</v>
      </c>
      <c r="E54" s="5" t="str">
        <f>VLOOKUP(C54,'Tồn kho tháng 4'!$C$4:$E$13,3,0)</f>
        <v>kg</v>
      </c>
      <c r="F54" s="3" t="s">
        <v>85</v>
      </c>
      <c r="G54" s="4"/>
      <c r="H54" s="44">
        <v>20</v>
      </c>
      <c r="I54" s="31"/>
      <c r="J54" s="1"/>
    </row>
    <row r="55" spans="1:10">
      <c r="A55" s="28">
        <v>95</v>
      </c>
      <c r="B55" s="5">
        <v>43281</v>
      </c>
      <c r="C55" s="5" t="s">
        <v>18</v>
      </c>
      <c r="D55" s="26" t="str">
        <f>VLOOKUP(C55,'Tồn kho tháng 4'!$C$4:$D$13,2,0)</f>
        <v>Bột ngọt</v>
      </c>
      <c r="E55" s="5" t="str">
        <f>VLOOKUP(C55,'Tồn kho tháng 4'!$C$4:$E$13,3,0)</f>
        <v>kg</v>
      </c>
      <c r="F55" s="3" t="s">
        <v>85</v>
      </c>
      <c r="G55" s="4"/>
      <c r="H55" s="44">
        <v>0.45400000000000001</v>
      </c>
      <c r="I55" s="31"/>
      <c r="J55" s="1"/>
    </row>
    <row r="56" spans="1:10">
      <c r="A56" s="28">
        <v>96</v>
      </c>
      <c r="B56" s="5"/>
      <c r="C56" s="5"/>
      <c r="D56" s="26" t="e">
        <f>VLOOKUP(C56,'Tồn kho tháng 4'!$C$4:$D$13,2,0)</f>
        <v>#N/A</v>
      </c>
      <c r="E56" s="5" t="e">
        <f>VLOOKUP(C56,'Tồn kho tháng 4'!$C$4:$E$13,3,0)</f>
        <v>#N/A</v>
      </c>
      <c r="F56" s="3"/>
      <c r="G56" s="4"/>
      <c r="H56" s="44"/>
      <c r="I56" s="31"/>
      <c r="J56" s="1"/>
    </row>
    <row r="57" spans="1:10">
      <c r="A57" s="28">
        <v>97</v>
      </c>
      <c r="B57" s="5"/>
      <c r="C57" s="5"/>
      <c r="D57" s="26" t="e">
        <f>VLOOKUP(C57,'Tồn kho tháng 4'!$C$4:$D$13,2,0)</f>
        <v>#N/A</v>
      </c>
      <c r="E57" s="5" t="e">
        <f>VLOOKUP(C57,'Tồn kho tháng 4'!$C$4:$E$13,3,0)</f>
        <v>#N/A</v>
      </c>
      <c r="F57" s="3"/>
      <c r="G57" s="4"/>
      <c r="H57" s="44"/>
      <c r="I57" s="31"/>
      <c r="J57" s="1"/>
    </row>
    <row r="58" spans="1:10">
      <c r="A58" s="28">
        <v>98</v>
      </c>
      <c r="B58" s="5"/>
      <c r="C58" s="5"/>
      <c r="D58" s="26" t="e">
        <f>VLOOKUP(C58,'Tồn kho tháng 4'!$C$4:$D$13,2,0)</f>
        <v>#N/A</v>
      </c>
      <c r="E58" s="5" t="e">
        <f>VLOOKUP(C58,'Tồn kho tháng 4'!$C$4:$E$13,3,0)</f>
        <v>#N/A</v>
      </c>
      <c r="F58" s="3"/>
      <c r="G58" s="4"/>
      <c r="H58" s="44"/>
      <c r="I58" s="31"/>
      <c r="J58" s="1"/>
    </row>
    <row r="59" spans="1:10">
      <c r="A59" s="28">
        <v>99</v>
      </c>
      <c r="B59" s="5"/>
      <c r="C59" s="5"/>
      <c r="D59" s="26" t="e">
        <f>VLOOKUP(C59,'Tồn kho tháng 4'!$C$4:$D$13,2,0)</f>
        <v>#N/A</v>
      </c>
      <c r="E59" s="5" t="e">
        <f>VLOOKUP(C59,'Tồn kho tháng 4'!$C$4:$E$13,3,0)</f>
        <v>#N/A</v>
      </c>
      <c r="F59" s="3"/>
      <c r="G59" s="4"/>
      <c r="H59" s="44"/>
      <c r="I59" s="31"/>
      <c r="J59" s="1"/>
    </row>
    <row r="60" spans="1:10">
      <c r="A60" s="28"/>
      <c r="B60" s="5"/>
      <c r="C60" s="5"/>
      <c r="D60" s="26"/>
      <c r="E60" s="5" t="e">
        <f>VLOOKUP(C60,'Tồn kho tháng 4'!$C$4:$E$13,3,0)</f>
        <v>#N/A</v>
      </c>
      <c r="F60" s="3"/>
      <c r="G60" s="4"/>
      <c r="H60" s="44"/>
      <c r="I60" s="31"/>
      <c r="J60" s="1"/>
    </row>
    <row r="61" spans="1:10">
      <c r="A61" s="28"/>
      <c r="B61" s="5"/>
      <c r="C61" s="5"/>
      <c r="D61" s="26"/>
      <c r="E61" s="5" t="e">
        <f>VLOOKUP(C61,'Tồn kho tháng 4'!$C$4:$E$13,3,0)</f>
        <v>#N/A</v>
      </c>
      <c r="F61" s="3"/>
      <c r="G61" s="4"/>
      <c r="H61" s="44"/>
      <c r="I61" s="31"/>
      <c r="J61" s="1"/>
    </row>
    <row r="62" spans="1:10">
      <c r="A62" s="28"/>
      <c r="B62" s="5"/>
      <c r="C62" s="5"/>
      <c r="D62" s="26"/>
      <c r="E62" s="5"/>
      <c r="F62" s="3"/>
      <c r="G62" s="4"/>
      <c r="H62" s="44"/>
      <c r="I62" s="31"/>
      <c r="J62" s="1"/>
    </row>
    <row r="63" spans="1:10">
      <c r="A63" s="28"/>
      <c r="B63" s="5"/>
      <c r="C63" s="5"/>
      <c r="D63" s="26"/>
      <c r="E63" s="5"/>
      <c r="F63" s="3"/>
      <c r="G63" s="4"/>
      <c r="H63" s="44"/>
      <c r="I63" s="31"/>
      <c r="J63" s="1"/>
    </row>
    <row r="64" spans="1:10">
      <c r="A64" s="28"/>
      <c r="B64" s="5"/>
      <c r="C64" s="5"/>
      <c r="D64" s="26"/>
      <c r="E64" s="5"/>
      <c r="F64" s="3"/>
      <c r="G64" s="4"/>
      <c r="H64" s="44"/>
      <c r="I64" s="31"/>
      <c r="J64" s="1"/>
    </row>
    <row r="65" spans="1:10">
      <c r="A65" s="28"/>
      <c r="B65" s="5"/>
      <c r="C65" s="5"/>
      <c r="D65" s="26"/>
      <c r="E65" s="5"/>
      <c r="F65" s="3"/>
      <c r="G65" s="4"/>
      <c r="H65" s="44"/>
      <c r="I65" s="31"/>
      <c r="J65" s="1"/>
    </row>
    <row r="66" spans="1:10">
      <c r="A66" s="28"/>
      <c r="B66" s="5"/>
      <c r="C66" s="5"/>
      <c r="D66" s="26"/>
      <c r="E66" s="5"/>
      <c r="F66" s="3"/>
      <c r="G66" s="4"/>
      <c r="H66" s="44"/>
      <c r="I66" s="31"/>
      <c r="J66" s="1"/>
    </row>
    <row r="67" spans="1:10">
      <c r="A67" s="28"/>
      <c r="B67" s="5"/>
      <c r="C67" s="5"/>
      <c r="D67" s="26"/>
      <c r="E67" s="5"/>
      <c r="F67" s="3"/>
      <c r="G67" s="4"/>
      <c r="H67" s="44"/>
      <c r="I67" s="31"/>
      <c r="J67" s="1"/>
    </row>
    <row r="68" spans="1:10">
      <c r="A68" s="28"/>
      <c r="B68" s="5"/>
      <c r="C68" s="5"/>
      <c r="D68" s="26"/>
      <c r="E68" s="5"/>
      <c r="F68" s="3"/>
      <c r="G68" s="4"/>
      <c r="H68" s="44"/>
      <c r="I68" s="31"/>
      <c r="J68" s="1"/>
    </row>
    <row r="69" spans="1:10">
      <c r="A69" s="28"/>
      <c r="B69" s="5"/>
      <c r="C69" s="5"/>
      <c r="D69" s="26"/>
      <c r="E69" s="5"/>
      <c r="F69" s="3"/>
      <c r="G69" s="4"/>
      <c r="H69" s="44"/>
      <c r="I69" s="31"/>
      <c r="J69" s="1"/>
    </row>
    <row r="70" spans="1:10">
      <c r="A70" s="28"/>
      <c r="B70" s="5"/>
      <c r="C70" s="5"/>
      <c r="D70" s="26"/>
      <c r="E70" s="5"/>
      <c r="F70" s="3"/>
      <c r="G70" s="4"/>
      <c r="H70" s="44"/>
      <c r="I70" s="31"/>
      <c r="J70" s="1"/>
    </row>
    <row r="71" spans="1:10">
      <c r="A71" s="28"/>
      <c r="B71" s="5"/>
      <c r="C71" s="5"/>
      <c r="D71" s="26"/>
      <c r="E71" s="5"/>
      <c r="F71" s="3"/>
      <c r="G71" s="4"/>
      <c r="H71" s="44"/>
      <c r="I71" s="31"/>
      <c r="J71" s="1"/>
    </row>
    <row r="72" spans="1:10">
      <c r="A72" s="28"/>
      <c r="B72" s="5"/>
      <c r="C72" s="5"/>
      <c r="D72" s="26"/>
      <c r="E72" s="5"/>
      <c r="F72" s="3"/>
      <c r="G72" s="4"/>
      <c r="H72" s="44"/>
      <c r="I72" s="31"/>
      <c r="J72" s="1"/>
    </row>
    <row r="73" spans="1:10">
      <c r="A73" s="28"/>
      <c r="B73" s="5"/>
      <c r="C73" s="5"/>
      <c r="D73" s="26"/>
      <c r="E73" s="5"/>
      <c r="F73" s="3"/>
      <c r="G73" s="4"/>
      <c r="H73" s="44"/>
      <c r="I73" s="31"/>
      <c r="J73" s="1"/>
    </row>
    <row r="74" spans="1:10">
      <c r="A74" s="28"/>
      <c r="B74" s="5"/>
      <c r="C74" s="5"/>
      <c r="D74" s="26"/>
      <c r="E74" s="5"/>
      <c r="F74" s="3"/>
      <c r="G74" s="4"/>
      <c r="H74" s="44"/>
      <c r="I74" s="31"/>
      <c r="J74" s="1"/>
    </row>
    <row r="75" spans="1:10">
      <c r="A75" s="28"/>
      <c r="B75" s="5"/>
      <c r="C75" s="5"/>
      <c r="D75" s="26"/>
      <c r="E75" s="5"/>
      <c r="F75" s="3"/>
      <c r="G75" s="4"/>
      <c r="H75" s="44"/>
      <c r="I75" s="31"/>
      <c r="J75" s="1"/>
    </row>
    <row r="76" spans="1:10">
      <c r="A76" s="28"/>
      <c r="B76" s="5"/>
      <c r="C76" s="5"/>
      <c r="D76" s="26"/>
      <c r="E76" s="5"/>
      <c r="F76" s="3"/>
      <c r="G76" s="4"/>
      <c r="H76" s="44"/>
      <c r="I76" s="31"/>
      <c r="J76" s="1"/>
    </row>
    <row r="77" spans="1:10">
      <c r="A77" s="28"/>
      <c r="B77" s="5"/>
      <c r="C77" s="5"/>
      <c r="D77" s="26"/>
      <c r="E77" s="5"/>
      <c r="F77" s="3"/>
      <c r="G77" s="4"/>
      <c r="H77" s="44"/>
      <c r="I77" s="31"/>
      <c r="J77" s="1"/>
    </row>
    <row r="78" spans="1:10">
      <c r="A78" s="28"/>
      <c r="B78" s="5"/>
      <c r="C78" s="5"/>
      <c r="D78" s="26"/>
      <c r="E78" s="5"/>
      <c r="F78" s="3"/>
      <c r="G78" s="4"/>
      <c r="H78" s="44"/>
      <c r="I78" s="31"/>
      <c r="J78" s="1"/>
    </row>
    <row r="79" spans="1:10">
      <c r="A79" s="28"/>
      <c r="B79" s="5"/>
      <c r="C79" s="5"/>
      <c r="D79" s="26"/>
      <c r="E79" s="5"/>
      <c r="F79" s="3"/>
      <c r="G79" s="4"/>
      <c r="H79" s="44"/>
      <c r="I79" s="31"/>
      <c r="J79" s="1"/>
    </row>
    <row r="80" spans="1:10">
      <c r="A80" s="28"/>
      <c r="B80" s="5"/>
      <c r="C80" s="5"/>
      <c r="D80" s="26"/>
      <c r="E80" s="5"/>
      <c r="F80" s="3"/>
      <c r="G80" s="4"/>
      <c r="H80" s="44"/>
      <c r="I80" s="31"/>
      <c r="J80" s="1"/>
    </row>
    <row r="81" spans="1:10">
      <c r="A81" s="28"/>
      <c r="B81" s="5"/>
      <c r="C81" s="5"/>
      <c r="D81" s="26"/>
      <c r="E81" s="5"/>
      <c r="F81" s="3"/>
      <c r="G81" s="4"/>
      <c r="H81" s="44"/>
      <c r="I81" s="31"/>
      <c r="J81" s="1"/>
    </row>
    <row r="82" spans="1:10">
      <c r="A82" s="28"/>
      <c r="B82" s="5"/>
      <c r="C82" s="5"/>
      <c r="D82" s="26"/>
      <c r="E82" s="5"/>
      <c r="F82" s="3"/>
      <c r="G82" s="4"/>
      <c r="H82" s="44"/>
      <c r="I82" s="31"/>
      <c r="J82" s="1"/>
    </row>
    <row r="83" spans="1:10">
      <c r="A83" s="28"/>
      <c r="B83" s="5"/>
      <c r="C83" s="5"/>
      <c r="D83" s="26"/>
      <c r="E83" s="5"/>
      <c r="F83" s="3"/>
      <c r="G83" s="4"/>
      <c r="H83" s="44"/>
      <c r="I83" s="31"/>
      <c r="J83" s="1"/>
    </row>
    <row r="84" spans="1:10">
      <c r="A84" s="28"/>
      <c r="B84" s="5"/>
      <c r="C84" s="5"/>
      <c r="D84" s="26"/>
      <c r="E84" s="5"/>
      <c r="F84" s="3"/>
      <c r="G84" s="4"/>
      <c r="H84" s="44"/>
      <c r="I84" s="31"/>
      <c r="J84" s="1"/>
    </row>
    <row r="85" spans="1:10">
      <c r="A85" s="28"/>
      <c r="B85" s="5"/>
      <c r="C85" s="5"/>
      <c r="D85" s="26"/>
      <c r="E85" s="5"/>
      <c r="F85" s="3"/>
      <c r="G85" s="4"/>
      <c r="H85" s="44"/>
      <c r="I85" s="31"/>
      <c r="J85" s="1"/>
    </row>
    <row r="86" spans="1:10">
      <c r="A86" s="28"/>
      <c r="B86" s="5"/>
      <c r="C86" s="5"/>
      <c r="D86" s="26"/>
      <c r="E86" s="5"/>
      <c r="F86" s="3"/>
      <c r="G86" s="4"/>
      <c r="H86" s="44"/>
      <c r="I86" s="31"/>
      <c r="J86" s="1"/>
    </row>
    <row r="87" spans="1:10">
      <c r="A87" s="28"/>
      <c r="B87" s="5"/>
      <c r="C87" s="5"/>
      <c r="D87" s="26"/>
      <c r="E87" s="5"/>
      <c r="F87" s="3"/>
      <c r="G87" s="4"/>
      <c r="H87" s="44"/>
      <c r="I87" s="31"/>
      <c r="J87" s="1"/>
    </row>
    <row r="88" spans="1:10">
      <c r="A88" s="28"/>
      <c r="B88" s="5"/>
      <c r="C88" s="5"/>
      <c r="D88" s="26"/>
      <c r="E88" s="5"/>
      <c r="F88" s="3"/>
      <c r="G88" s="4"/>
      <c r="H88" s="44"/>
      <c r="I88" s="31"/>
      <c r="J88" s="1"/>
    </row>
    <row r="89" spans="1:10">
      <c r="A89" s="28"/>
      <c r="B89" s="5"/>
      <c r="C89" s="5"/>
      <c r="D89" s="26"/>
      <c r="E89" s="5"/>
      <c r="F89" s="3"/>
      <c r="G89" s="4"/>
      <c r="H89" s="44"/>
      <c r="I89" s="31"/>
      <c r="J89" s="1"/>
    </row>
    <row r="90" spans="1:10">
      <c r="A90" s="28"/>
      <c r="B90" s="5"/>
      <c r="C90" s="5"/>
      <c r="D90" s="26"/>
      <c r="E90" s="5"/>
      <c r="F90" s="3"/>
      <c r="G90" s="4"/>
      <c r="H90" s="44"/>
      <c r="I90" s="31"/>
      <c r="J90" s="1"/>
    </row>
    <row r="91" spans="1:10">
      <c r="A91" s="28"/>
      <c r="B91" s="5"/>
      <c r="C91" s="5"/>
      <c r="D91" s="26"/>
      <c r="E91" s="5"/>
      <c r="F91" s="3"/>
      <c r="G91" s="4"/>
      <c r="H91" s="44"/>
      <c r="I91" s="31"/>
      <c r="J91" s="1"/>
    </row>
    <row r="92" spans="1:10">
      <c r="A92" s="28"/>
      <c r="B92" s="5"/>
      <c r="C92" s="5"/>
      <c r="D92" s="26"/>
      <c r="E92" s="5"/>
      <c r="F92" s="3"/>
      <c r="G92" s="4"/>
      <c r="H92" s="44"/>
      <c r="I92" s="31"/>
      <c r="J92" s="1"/>
    </row>
    <row r="93" spans="1:10">
      <c r="A93" s="28"/>
      <c r="B93" s="5"/>
      <c r="C93" s="5"/>
      <c r="D93" s="26"/>
      <c r="E93" s="5"/>
      <c r="F93" s="3"/>
      <c r="G93" s="4"/>
      <c r="H93" s="44"/>
      <c r="I93" s="31"/>
      <c r="J93" s="1"/>
    </row>
    <row r="94" spans="1:10">
      <c r="A94" s="28"/>
      <c r="B94" s="5"/>
      <c r="C94" s="5"/>
      <c r="D94" s="26"/>
      <c r="E94" s="5"/>
      <c r="F94" s="3"/>
      <c r="G94" s="4"/>
      <c r="H94" s="44"/>
      <c r="I94" s="31"/>
      <c r="J94" s="1"/>
    </row>
    <row r="95" spans="1:10">
      <c r="A95" s="28"/>
      <c r="B95" s="5"/>
      <c r="C95" s="5"/>
      <c r="D95" s="26"/>
      <c r="E95" s="5"/>
      <c r="F95" s="3"/>
      <c r="G95" s="4"/>
      <c r="H95" s="44"/>
      <c r="I95" s="31"/>
      <c r="J95" s="1"/>
    </row>
    <row r="96" spans="1:10">
      <c r="A96" s="28"/>
      <c r="B96" s="5"/>
      <c r="C96" s="5"/>
      <c r="D96" s="26"/>
      <c r="E96" s="5"/>
      <c r="F96" s="3"/>
      <c r="G96" s="4"/>
      <c r="H96" s="44"/>
      <c r="I96" s="31"/>
      <c r="J96" s="1"/>
    </row>
    <row r="97" spans="1:10">
      <c r="A97" s="28"/>
      <c r="B97" s="5"/>
      <c r="C97" s="5"/>
      <c r="D97" s="26"/>
      <c r="E97" s="5"/>
      <c r="F97" s="3"/>
      <c r="G97" s="4"/>
      <c r="H97" s="44"/>
      <c r="I97" s="31"/>
      <c r="J97" s="1"/>
    </row>
    <row r="98" spans="1:10">
      <c r="A98" s="28"/>
      <c r="B98" s="5"/>
      <c r="C98" s="5"/>
      <c r="D98" s="26"/>
      <c r="E98" s="5"/>
      <c r="F98" s="3"/>
      <c r="G98" s="4"/>
      <c r="H98" s="44"/>
      <c r="I98" s="31"/>
      <c r="J98" s="1"/>
    </row>
    <row r="99" spans="1:10">
      <c r="A99" s="28"/>
      <c r="B99" s="5"/>
      <c r="C99" s="5"/>
      <c r="D99" s="26"/>
      <c r="E99" s="5"/>
      <c r="F99" s="3"/>
      <c r="G99" s="4"/>
      <c r="H99" s="44"/>
      <c r="I99" s="31"/>
      <c r="J99" s="1"/>
    </row>
    <row r="100" spans="1:10">
      <c r="A100" s="28"/>
      <c r="B100" s="5"/>
      <c r="C100" s="5"/>
      <c r="D100" s="26"/>
      <c r="E100" s="5"/>
      <c r="F100" s="3"/>
      <c r="G100" s="4"/>
      <c r="H100" s="44"/>
      <c r="I100" s="31"/>
      <c r="J100" s="1"/>
    </row>
    <row r="101" spans="1:10">
      <c r="A101" s="28"/>
      <c r="B101" s="5"/>
      <c r="C101" s="5"/>
      <c r="D101" s="26"/>
      <c r="E101" s="5"/>
      <c r="F101" s="3"/>
      <c r="G101" s="4"/>
      <c r="H101" s="44"/>
      <c r="I101" s="31"/>
      <c r="J101" s="1"/>
    </row>
    <row r="102" spans="1:10">
      <c r="A102" s="28"/>
      <c r="B102" s="5"/>
      <c r="C102" s="5"/>
      <c r="D102" s="26"/>
      <c r="E102" s="5"/>
      <c r="F102" s="3"/>
      <c r="G102" s="4"/>
      <c r="H102" s="44"/>
      <c r="I102" s="31"/>
      <c r="J102" s="1"/>
    </row>
    <row r="103" spans="1:10">
      <c r="A103" s="28"/>
      <c r="B103" s="5"/>
      <c r="C103" s="5"/>
      <c r="D103" s="26"/>
      <c r="E103" s="5"/>
      <c r="F103" s="3"/>
      <c r="G103" s="4"/>
      <c r="H103" s="44"/>
      <c r="I103" s="31"/>
      <c r="J103" s="1"/>
    </row>
    <row r="104" spans="1:10">
      <c r="A104" s="28"/>
      <c r="B104" s="5"/>
      <c r="C104" s="5"/>
      <c r="D104" s="26"/>
      <c r="E104" s="5"/>
      <c r="F104" s="3"/>
      <c r="G104" s="4"/>
      <c r="H104" s="44"/>
      <c r="I104" s="31"/>
      <c r="J104" s="1"/>
    </row>
    <row r="105" spans="1:10">
      <c r="A105" s="28"/>
      <c r="B105" s="5"/>
      <c r="C105" s="5"/>
      <c r="D105" s="26"/>
      <c r="E105" s="5"/>
      <c r="F105" s="3"/>
      <c r="G105" s="4"/>
      <c r="H105" s="44"/>
      <c r="I105" s="31"/>
      <c r="J105" s="1"/>
    </row>
    <row r="106" spans="1:10">
      <c r="A106" s="28"/>
      <c r="B106" s="5"/>
      <c r="C106" s="5"/>
      <c r="D106" s="26"/>
      <c r="E106" s="5"/>
      <c r="F106" s="3"/>
      <c r="G106" s="4"/>
      <c r="H106" s="44"/>
      <c r="I106" s="31"/>
      <c r="J106" s="1"/>
    </row>
    <row r="107" spans="1:10">
      <c r="A107" s="28"/>
      <c r="B107" s="5"/>
      <c r="C107" s="5"/>
      <c r="D107" s="26"/>
      <c r="E107" s="5"/>
      <c r="F107" s="3"/>
      <c r="G107" s="4"/>
      <c r="H107" s="44"/>
      <c r="I107" s="31"/>
      <c r="J107" s="1"/>
    </row>
    <row r="108" spans="1:10">
      <c r="A108" s="28"/>
      <c r="B108" s="5"/>
      <c r="C108" s="5"/>
      <c r="D108" s="26"/>
      <c r="E108" s="5"/>
      <c r="F108" s="3"/>
      <c r="G108" s="4"/>
      <c r="H108" s="44"/>
      <c r="I108" s="31"/>
      <c r="J108" s="1"/>
    </row>
    <row r="109" spans="1:10">
      <c r="A109" s="28"/>
      <c r="B109" s="5"/>
      <c r="C109" s="5"/>
      <c r="D109" s="26"/>
      <c r="E109" s="5"/>
      <c r="F109" s="3"/>
      <c r="G109" s="4"/>
      <c r="H109" s="44"/>
      <c r="I109" s="31"/>
      <c r="J109" s="1"/>
    </row>
    <row r="110" spans="1:10">
      <c r="A110" s="28"/>
      <c r="B110" s="5"/>
      <c r="C110" s="5"/>
      <c r="D110" s="26"/>
      <c r="E110" s="5"/>
      <c r="F110" s="3"/>
      <c r="G110" s="4"/>
      <c r="H110" s="44"/>
      <c r="I110" s="31"/>
      <c r="J110" s="1"/>
    </row>
    <row r="111" spans="1:10">
      <c r="A111" s="28"/>
      <c r="B111" s="5"/>
      <c r="C111" s="5"/>
      <c r="D111" s="26"/>
      <c r="E111" s="5"/>
      <c r="F111" s="3"/>
      <c r="G111" s="4"/>
      <c r="H111" s="44"/>
      <c r="I111" s="31"/>
      <c r="J111" s="1"/>
    </row>
    <row r="112" spans="1:10">
      <c r="A112" s="28"/>
      <c r="B112" s="5"/>
      <c r="C112" s="5"/>
      <c r="D112" s="26"/>
      <c r="E112" s="5"/>
      <c r="F112" s="3"/>
      <c r="G112" s="4"/>
      <c r="H112" s="44"/>
      <c r="I112" s="31"/>
      <c r="J112" s="1"/>
    </row>
    <row r="113" spans="1:10">
      <c r="A113" s="28"/>
      <c r="B113" s="5"/>
      <c r="C113" s="5"/>
      <c r="D113" s="26"/>
      <c r="E113" s="5"/>
      <c r="F113" s="3"/>
      <c r="G113" s="4"/>
      <c r="H113" s="44"/>
      <c r="I113" s="31"/>
      <c r="J113" s="1"/>
    </row>
    <row r="114" spans="1:10">
      <c r="A114" s="28"/>
      <c r="B114" s="5"/>
      <c r="C114" s="5"/>
      <c r="D114" s="26"/>
      <c r="E114" s="5"/>
      <c r="F114" s="3"/>
      <c r="G114" s="4"/>
      <c r="H114" s="44"/>
      <c r="I114" s="31"/>
      <c r="J114" s="1"/>
    </row>
    <row r="115" spans="1:10">
      <c r="A115" s="28"/>
      <c r="B115" s="5"/>
      <c r="C115" s="5"/>
      <c r="D115" s="26"/>
      <c r="E115" s="5"/>
      <c r="F115" s="3"/>
      <c r="G115" s="4"/>
      <c r="H115" s="44"/>
      <c r="I115" s="31"/>
      <c r="J115" s="1"/>
    </row>
    <row r="116" spans="1:10">
      <c r="A116" s="28"/>
      <c r="B116" s="5"/>
      <c r="C116" s="5"/>
      <c r="D116" s="26"/>
      <c r="E116" s="5"/>
      <c r="F116" s="3"/>
      <c r="G116" s="4"/>
      <c r="H116" s="44"/>
      <c r="I116" s="31"/>
      <c r="J116" s="1"/>
    </row>
    <row r="117" spans="1:10">
      <c r="A117" s="28"/>
      <c r="B117" s="5"/>
      <c r="C117" s="5"/>
      <c r="D117" s="26"/>
      <c r="E117" s="5"/>
      <c r="F117" s="3"/>
      <c r="G117" s="4"/>
      <c r="H117" s="44"/>
      <c r="I117" s="31"/>
      <c r="J117" s="1"/>
    </row>
    <row r="118" spans="1:10">
      <c r="A118" s="28"/>
      <c r="B118" s="5"/>
      <c r="C118" s="5"/>
      <c r="D118" s="26"/>
      <c r="E118" s="5"/>
      <c r="F118" s="3"/>
      <c r="G118" s="4"/>
      <c r="H118" s="44"/>
      <c r="I118" s="31"/>
      <c r="J118" s="1"/>
    </row>
    <row r="119" spans="1:10">
      <c r="A119" s="28"/>
      <c r="B119" s="5"/>
      <c r="C119" s="5"/>
      <c r="D119" s="26"/>
      <c r="E119" s="5"/>
      <c r="F119" s="3"/>
      <c r="G119" s="4"/>
      <c r="H119" s="44"/>
      <c r="I119" s="31"/>
      <c r="J119" s="1"/>
    </row>
    <row r="120" spans="1:10">
      <c r="A120" s="28"/>
      <c r="B120" s="5"/>
      <c r="C120" s="5"/>
      <c r="D120" s="26"/>
      <c r="E120" s="5"/>
      <c r="F120" s="3"/>
      <c r="G120" s="4"/>
      <c r="H120" s="44"/>
      <c r="I120" s="31"/>
      <c r="J120" s="1"/>
    </row>
    <row r="121" spans="1:10">
      <c r="A121" s="28"/>
      <c r="B121" s="5"/>
      <c r="C121" s="5"/>
      <c r="D121" s="26"/>
      <c r="E121" s="5"/>
      <c r="F121" s="3"/>
      <c r="G121" s="4"/>
      <c r="H121" s="44"/>
      <c r="I121" s="31"/>
      <c r="J121" s="1"/>
    </row>
    <row r="122" spans="1:10">
      <c r="A122" s="28"/>
      <c r="B122" s="5"/>
      <c r="C122" s="5"/>
      <c r="D122" s="26"/>
      <c r="E122" s="5"/>
      <c r="F122" s="3"/>
      <c r="G122" s="4"/>
      <c r="H122" s="44"/>
      <c r="I122" s="31"/>
      <c r="J122" s="1"/>
    </row>
    <row r="123" spans="1:10">
      <c r="A123" s="28"/>
      <c r="B123" s="5"/>
      <c r="C123" s="5"/>
      <c r="D123" s="26"/>
      <c r="E123" s="5"/>
      <c r="F123" s="3"/>
      <c r="G123" s="4"/>
      <c r="H123" s="44"/>
      <c r="I123" s="31"/>
      <c r="J123" s="1"/>
    </row>
    <row r="124" spans="1:10">
      <c r="A124" s="28"/>
      <c r="B124" s="5"/>
      <c r="C124" s="5"/>
      <c r="D124" s="26"/>
      <c r="E124" s="5"/>
      <c r="F124" s="3"/>
      <c r="G124" s="4"/>
      <c r="H124" s="44"/>
      <c r="I124" s="31"/>
      <c r="J124" s="1"/>
    </row>
    <row r="125" spans="1:10">
      <c r="A125" s="28"/>
      <c r="B125" s="5"/>
      <c r="C125" s="5"/>
      <c r="D125" s="26"/>
      <c r="E125" s="5"/>
      <c r="F125" s="3"/>
      <c r="G125" s="4"/>
      <c r="H125" s="44"/>
      <c r="I125" s="31"/>
      <c r="J125" s="1"/>
    </row>
    <row r="126" spans="1:10">
      <c r="A126" s="28"/>
      <c r="B126" s="5"/>
      <c r="C126" s="5"/>
      <c r="D126" s="26"/>
      <c r="E126" s="5"/>
      <c r="F126" s="3"/>
      <c r="G126" s="4"/>
      <c r="H126" s="44"/>
      <c r="I126" s="31"/>
      <c r="J126" s="1"/>
    </row>
    <row r="127" spans="1:10">
      <c r="A127" s="28"/>
      <c r="B127" s="5"/>
      <c r="C127" s="5"/>
      <c r="D127" s="26"/>
      <c r="E127" s="5"/>
      <c r="F127" s="3"/>
      <c r="G127" s="4"/>
      <c r="H127" s="44"/>
      <c r="I127" s="31"/>
      <c r="J127" s="1"/>
    </row>
    <row r="128" spans="1:10">
      <c r="A128" s="28"/>
      <c r="B128" s="5"/>
      <c r="C128" s="5"/>
      <c r="D128" s="26"/>
      <c r="E128" s="5"/>
      <c r="F128" s="3"/>
      <c r="G128" s="4"/>
      <c r="H128" s="44"/>
      <c r="I128" s="31"/>
      <c r="J128" s="1"/>
    </row>
    <row r="129" spans="1:10">
      <c r="A129" s="28"/>
      <c r="B129" s="5"/>
      <c r="C129" s="5"/>
      <c r="D129" s="26"/>
      <c r="E129" s="5"/>
      <c r="F129" s="3"/>
      <c r="G129" s="4"/>
      <c r="H129" s="44"/>
      <c r="I129" s="31"/>
      <c r="J129" s="1"/>
    </row>
    <row r="130" spans="1:10">
      <c r="A130" s="28"/>
      <c r="B130" s="5"/>
      <c r="C130" s="5"/>
      <c r="D130" s="26"/>
      <c r="E130" s="5"/>
      <c r="F130" s="3"/>
      <c r="G130" s="4"/>
      <c r="H130" s="44"/>
      <c r="I130" s="31"/>
      <c r="J130" s="1"/>
    </row>
    <row r="131" spans="1:10">
      <c r="A131" s="28"/>
      <c r="B131" s="5"/>
      <c r="C131" s="5"/>
      <c r="D131" s="26"/>
      <c r="E131" s="5"/>
      <c r="F131" s="3"/>
      <c r="G131" s="4"/>
      <c r="H131" s="44"/>
      <c r="I131" s="31"/>
      <c r="J131" s="1"/>
    </row>
    <row r="132" spans="1:10">
      <c r="A132" s="28"/>
      <c r="B132" s="5"/>
      <c r="C132" s="5"/>
      <c r="D132" s="26"/>
      <c r="E132" s="5"/>
      <c r="F132" s="3"/>
      <c r="G132" s="4"/>
      <c r="H132" s="44"/>
      <c r="I132" s="31"/>
      <c r="J132" s="1"/>
    </row>
    <row r="133" spans="1:10">
      <c r="A133" s="28"/>
      <c r="B133" s="5"/>
      <c r="C133" s="5"/>
      <c r="D133" s="26"/>
      <c r="E133" s="5"/>
      <c r="F133" s="3"/>
      <c r="G133" s="4"/>
      <c r="H133" s="44"/>
      <c r="I133" s="31"/>
      <c r="J133" s="1"/>
    </row>
    <row r="134" spans="1:10">
      <c r="A134" s="28"/>
      <c r="B134" s="5"/>
      <c r="C134" s="5"/>
      <c r="D134" s="26"/>
      <c r="E134" s="5"/>
      <c r="F134" s="3"/>
      <c r="G134" s="4"/>
      <c r="H134" s="44"/>
      <c r="I134" s="31"/>
      <c r="J134" s="1"/>
    </row>
    <row r="135" spans="1:10">
      <c r="A135" s="28"/>
      <c r="B135" s="5"/>
      <c r="C135" s="5"/>
      <c r="D135" s="26"/>
      <c r="E135" s="5"/>
      <c r="F135" s="3"/>
      <c r="G135" s="4"/>
      <c r="H135" s="44"/>
      <c r="I135" s="31"/>
      <c r="J135" s="1"/>
    </row>
    <row r="136" spans="1:10">
      <c r="A136" s="28"/>
      <c r="B136" s="5"/>
      <c r="C136" s="5"/>
      <c r="D136" s="26"/>
      <c r="E136" s="5"/>
      <c r="F136" s="3"/>
      <c r="G136" s="4"/>
      <c r="H136" s="44"/>
      <c r="I136" s="31"/>
      <c r="J136" s="1"/>
    </row>
    <row r="137" spans="1:10">
      <c r="A137" s="28"/>
      <c r="B137" s="5"/>
      <c r="C137" s="5"/>
      <c r="D137" s="26"/>
      <c r="E137" s="5"/>
      <c r="F137" s="3"/>
      <c r="G137" s="4"/>
      <c r="H137" s="44"/>
      <c r="I137" s="31"/>
      <c r="J137" s="1"/>
    </row>
    <row r="138" spans="1:10">
      <c r="A138" s="28"/>
      <c r="B138" s="5"/>
      <c r="C138" s="5"/>
      <c r="D138" s="26"/>
      <c r="E138" s="5"/>
      <c r="F138" s="3"/>
      <c r="G138" s="4"/>
      <c r="H138" s="44"/>
      <c r="I138" s="31"/>
      <c r="J138" s="1"/>
    </row>
    <row r="139" spans="1:10">
      <c r="A139" s="28"/>
      <c r="B139" s="5"/>
      <c r="C139" s="5"/>
      <c r="D139" s="26"/>
      <c r="E139" s="5"/>
      <c r="F139" s="3"/>
      <c r="G139" s="4"/>
      <c r="H139" s="44"/>
      <c r="I139" s="31"/>
      <c r="J139" s="1"/>
    </row>
    <row r="140" spans="1:10">
      <c r="A140" s="28"/>
      <c r="B140" s="5"/>
      <c r="C140" s="5"/>
      <c r="D140" s="26"/>
      <c r="E140" s="5"/>
      <c r="F140" s="3"/>
      <c r="G140" s="4"/>
      <c r="H140" s="44"/>
      <c r="I140" s="31"/>
      <c r="J140" s="1"/>
    </row>
    <row r="141" spans="1:10">
      <c r="A141" s="28"/>
      <c r="B141" s="5"/>
      <c r="C141" s="5"/>
      <c r="D141" s="26"/>
      <c r="E141" s="5"/>
      <c r="F141" s="3"/>
      <c r="G141" s="4"/>
      <c r="H141" s="44"/>
      <c r="I141" s="31"/>
      <c r="J141" s="1"/>
    </row>
    <row r="142" spans="1:10">
      <c r="A142" s="28"/>
      <c r="B142" s="5"/>
      <c r="C142" s="5"/>
      <c r="D142" s="26"/>
      <c r="E142" s="5"/>
      <c r="F142" s="3"/>
      <c r="G142" s="4"/>
      <c r="H142" s="44"/>
      <c r="I142" s="31"/>
      <c r="J142" s="1"/>
    </row>
    <row r="143" spans="1:10">
      <c r="A143" s="28"/>
      <c r="B143" s="5"/>
      <c r="C143" s="5"/>
      <c r="D143" s="26"/>
      <c r="E143" s="5"/>
      <c r="F143" s="3"/>
      <c r="G143" s="4"/>
      <c r="H143" s="44"/>
      <c r="I143" s="31"/>
      <c r="J143" s="1"/>
    </row>
    <row r="144" spans="1:10">
      <c r="A144" s="28"/>
      <c r="B144" s="5"/>
      <c r="C144" s="5"/>
      <c r="D144" s="26"/>
      <c r="E144" s="5"/>
      <c r="F144" s="3"/>
      <c r="G144" s="4"/>
      <c r="H144" s="44"/>
      <c r="I144" s="31"/>
      <c r="J144" s="1"/>
    </row>
    <row r="145" spans="1:10">
      <c r="A145" s="28"/>
      <c r="B145" s="5"/>
      <c r="C145" s="5"/>
      <c r="D145" s="26"/>
      <c r="E145" s="5"/>
      <c r="F145" s="3"/>
      <c r="G145" s="4"/>
      <c r="H145" s="44"/>
      <c r="I145" s="31"/>
      <c r="J145" s="1"/>
    </row>
    <row r="146" spans="1:10">
      <c r="A146" s="28"/>
      <c r="B146" s="5"/>
      <c r="C146" s="5"/>
      <c r="D146" s="26"/>
      <c r="E146" s="5"/>
      <c r="F146" s="3"/>
      <c r="G146" s="4"/>
      <c r="H146" s="44"/>
      <c r="I146" s="31"/>
      <c r="J146" s="1"/>
    </row>
    <row r="147" spans="1:10">
      <c r="A147" s="28"/>
      <c r="B147" s="5"/>
      <c r="C147" s="5"/>
      <c r="D147" s="26"/>
      <c r="E147" s="5"/>
      <c r="F147" s="3"/>
      <c r="G147" s="4"/>
      <c r="H147" s="44"/>
      <c r="I147" s="31"/>
      <c r="J147" s="1"/>
    </row>
    <row r="148" spans="1:10">
      <c r="A148" s="28"/>
      <c r="B148" s="5"/>
      <c r="C148" s="5"/>
      <c r="D148" s="26"/>
      <c r="E148" s="5"/>
      <c r="F148" s="3"/>
      <c r="G148" s="4"/>
      <c r="H148" s="44"/>
      <c r="I148" s="31"/>
      <c r="J148" s="1"/>
    </row>
    <row r="149" spans="1:10">
      <c r="A149" s="28"/>
      <c r="B149" s="5"/>
      <c r="C149" s="5"/>
      <c r="D149" s="26"/>
      <c r="E149" s="5"/>
      <c r="F149" s="3"/>
      <c r="G149" s="4"/>
      <c r="H149" s="44"/>
      <c r="I149" s="31"/>
      <c r="J149" s="1"/>
    </row>
    <row r="150" spans="1:10">
      <c r="A150" s="28"/>
      <c r="B150" s="5"/>
      <c r="C150" s="5"/>
      <c r="D150" s="26"/>
      <c r="E150" s="5"/>
      <c r="F150" s="3"/>
      <c r="G150" s="4"/>
      <c r="H150" s="44"/>
      <c r="I150" s="31"/>
      <c r="J150" s="1"/>
    </row>
    <row r="151" spans="1:10">
      <c r="A151" s="28"/>
      <c r="B151" s="5"/>
      <c r="C151" s="5"/>
      <c r="D151" s="26"/>
      <c r="E151" s="5"/>
      <c r="F151" s="3"/>
      <c r="G151" s="4"/>
      <c r="H151" s="44"/>
      <c r="I151" s="31"/>
      <c r="J151" s="1"/>
    </row>
    <row r="152" spans="1:10">
      <c r="A152" s="28"/>
      <c r="B152" s="5"/>
      <c r="C152" s="5"/>
      <c r="D152" s="26"/>
      <c r="E152" s="5"/>
      <c r="F152" s="3"/>
      <c r="G152" s="4"/>
      <c r="H152" s="44"/>
      <c r="I152" s="31"/>
      <c r="J152" s="1"/>
    </row>
    <row r="153" spans="1:10">
      <c r="A153" s="28"/>
      <c r="B153" s="5"/>
      <c r="C153" s="5"/>
      <c r="D153" s="26"/>
      <c r="E153" s="5"/>
      <c r="F153" s="3"/>
      <c r="G153" s="4"/>
      <c r="H153" s="44"/>
      <c r="I153" s="31"/>
      <c r="J153" s="1"/>
    </row>
    <row r="154" spans="1:10">
      <c r="A154" s="28"/>
      <c r="B154" s="5"/>
      <c r="C154" s="5"/>
      <c r="D154" s="26"/>
      <c r="E154" s="5"/>
      <c r="F154" s="3"/>
      <c r="G154" s="4"/>
      <c r="H154" s="44"/>
      <c r="I154" s="31"/>
      <c r="J154" s="1"/>
    </row>
    <row r="155" spans="1:10">
      <c r="A155" s="28"/>
      <c r="B155" s="5"/>
      <c r="C155" s="5"/>
      <c r="D155" s="26"/>
      <c r="E155" s="5"/>
      <c r="F155" s="3"/>
      <c r="G155" s="4"/>
      <c r="H155" s="44"/>
      <c r="I155" s="31"/>
      <c r="J155" s="1"/>
    </row>
    <row r="156" spans="1:10">
      <c r="A156" s="28"/>
      <c r="B156" s="5"/>
      <c r="C156" s="5"/>
      <c r="D156" s="26"/>
      <c r="E156" s="5"/>
      <c r="F156" s="3"/>
      <c r="G156" s="4"/>
      <c r="H156" s="44"/>
      <c r="I156" s="31"/>
      <c r="J156" s="1"/>
    </row>
    <row r="157" spans="1:10">
      <c r="A157" s="28"/>
      <c r="B157" s="5"/>
      <c r="C157" s="5"/>
      <c r="D157" s="26"/>
      <c r="E157" s="5"/>
      <c r="F157" s="3"/>
      <c r="G157" s="4"/>
      <c r="H157" s="44"/>
      <c r="I157" s="31"/>
      <c r="J157" s="1"/>
    </row>
    <row r="158" spans="1:10">
      <c r="A158" s="28"/>
      <c r="B158" s="5"/>
      <c r="C158" s="5"/>
      <c r="D158" s="26"/>
      <c r="E158" s="5"/>
      <c r="F158" s="3"/>
      <c r="G158" s="4"/>
      <c r="H158" s="44"/>
      <c r="I158" s="31"/>
      <c r="J158" s="1"/>
    </row>
    <row r="159" spans="1:10">
      <c r="A159" s="28"/>
      <c r="B159" s="5"/>
      <c r="C159" s="5"/>
      <c r="D159" s="26"/>
      <c r="E159" s="5"/>
      <c r="F159" s="3"/>
      <c r="G159" s="4"/>
      <c r="H159" s="44"/>
      <c r="I159" s="31"/>
      <c r="J159" s="1"/>
    </row>
    <row r="160" spans="1:10">
      <c r="A160" s="28"/>
      <c r="B160" s="5"/>
      <c r="C160" s="5"/>
      <c r="D160" s="26"/>
      <c r="E160" s="5"/>
      <c r="F160" s="3"/>
      <c r="G160" s="4"/>
      <c r="H160" s="44"/>
      <c r="I160" s="31"/>
      <c r="J160" s="1"/>
    </row>
    <row r="161" spans="1:10">
      <c r="A161" s="28"/>
      <c r="B161" s="5"/>
      <c r="C161" s="5"/>
      <c r="D161" s="26"/>
      <c r="E161" s="5"/>
      <c r="F161" s="3"/>
      <c r="G161" s="4"/>
      <c r="H161" s="44"/>
      <c r="I161" s="31"/>
      <c r="J161" s="1"/>
    </row>
    <row r="162" spans="1:10">
      <c r="H162" s="45"/>
      <c r="J162" s="1"/>
    </row>
    <row r="163" spans="1:10">
      <c r="H163" s="45"/>
      <c r="J163" s="1"/>
    </row>
    <row r="164" spans="1:10">
      <c r="H164" s="45"/>
      <c r="J164" s="1"/>
    </row>
    <row r="165" spans="1:10">
      <c r="H165" s="45"/>
      <c r="J165" s="1"/>
    </row>
    <row r="166" spans="1:10">
      <c r="H166" s="45"/>
      <c r="J166" s="1"/>
    </row>
    <row r="167" spans="1:10">
      <c r="H167" s="45"/>
      <c r="J167" s="1"/>
    </row>
    <row r="168" spans="1:10">
      <c r="H168" s="45"/>
      <c r="J168" s="1"/>
    </row>
    <row r="169" spans="1:10">
      <c r="H169" s="45"/>
      <c r="J169" s="1"/>
    </row>
    <row r="170" spans="1:10">
      <c r="H170" s="45"/>
      <c r="J170" s="1"/>
    </row>
    <row r="171" spans="1:10">
      <c r="H171" s="45"/>
      <c r="J171" s="1"/>
    </row>
    <row r="172" spans="1:10">
      <c r="H172" s="45"/>
      <c r="J172" s="1"/>
    </row>
    <row r="173" spans="1:10">
      <c r="H173" s="45"/>
      <c r="J173" s="1"/>
    </row>
    <row r="174" spans="1:10">
      <c r="H174" s="45"/>
      <c r="J174" s="1"/>
    </row>
    <row r="175" spans="1:10">
      <c r="H175" s="45"/>
      <c r="J175" s="1"/>
    </row>
    <row r="176" spans="1:10">
      <c r="H176" s="45"/>
      <c r="J176" s="1"/>
    </row>
    <row r="177" spans="8:10">
      <c r="H177" s="45"/>
      <c r="J177" s="1"/>
    </row>
    <row r="178" spans="8:10">
      <c r="H178" s="45"/>
      <c r="J178" s="1"/>
    </row>
    <row r="179" spans="8:10">
      <c r="H179" s="45"/>
      <c r="J179" s="1"/>
    </row>
    <row r="180" spans="8:10">
      <c r="H180" s="45"/>
      <c r="J180" s="1"/>
    </row>
    <row r="181" spans="8:10">
      <c r="J181" s="1"/>
    </row>
    <row r="182" spans="8:10">
      <c r="J182" s="1"/>
    </row>
    <row r="183" spans="8:10">
      <c r="J183" s="1"/>
    </row>
    <row r="184" spans="8:10">
      <c r="J184" s="1"/>
    </row>
    <row r="185" spans="8:10">
      <c r="J185" s="1"/>
    </row>
    <row r="186" spans="8:10">
      <c r="J186" s="1"/>
    </row>
    <row r="187" spans="8:10">
      <c r="J187" s="1"/>
    </row>
    <row r="188" spans="8:10">
      <c r="J188" s="1"/>
    </row>
    <row r="189" spans="8:10">
      <c r="J189" s="1"/>
    </row>
    <row r="190" spans="8:10">
      <c r="J190" s="1"/>
    </row>
    <row r="191" spans="8:10">
      <c r="J191" s="1"/>
    </row>
    <row r="192" spans="8:10">
      <c r="J192" s="1"/>
    </row>
    <row r="193" spans="10:10">
      <c r="J193" s="1"/>
    </row>
    <row r="194" spans="10:10">
      <c r="J194" s="1"/>
    </row>
    <row r="195" spans="10:10">
      <c r="J195" s="1"/>
    </row>
    <row r="196" spans="10:10">
      <c r="J196" s="1"/>
    </row>
    <row r="197" spans="10:10">
      <c r="J197" s="1"/>
    </row>
    <row r="198" spans="10:10">
      <c r="J198" s="1"/>
    </row>
    <row r="199" spans="10:10">
      <c r="J199" s="1"/>
    </row>
    <row r="200" spans="10:10">
      <c r="J200" s="1"/>
    </row>
    <row r="201" spans="10:10">
      <c r="J201" s="1"/>
    </row>
    <row r="202" spans="10:10">
      <c r="J202" s="1"/>
    </row>
    <row r="203" spans="10:10">
      <c r="J203" s="1"/>
    </row>
    <row r="204" spans="10:10">
      <c r="J204" s="1"/>
    </row>
    <row r="205" spans="10:10">
      <c r="J205" s="1"/>
    </row>
    <row r="206" spans="10:10">
      <c r="J206" s="1"/>
    </row>
    <row r="207" spans="10:10">
      <c r="J207" s="1"/>
    </row>
    <row r="208" spans="10:10">
      <c r="J208" s="1"/>
    </row>
    <row r="209" spans="10:10">
      <c r="J209" s="1"/>
    </row>
    <row r="210" spans="10:10">
      <c r="J210" s="1"/>
    </row>
    <row r="211" spans="10:10">
      <c r="J211" s="1"/>
    </row>
    <row r="212" spans="10:10">
      <c r="J212" s="1"/>
    </row>
    <row r="213" spans="10:10">
      <c r="J213" s="1"/>
    </row>
    <row r="214" spans="10:10">
      <c r="J214" s="1"/>
    </row>
    <row r="215" spans="10:10">
      <c r="J215" s="1"/>
    </row>
    <row r="216" spans="10:10">
      <c r="J216" s="1"/>
    </row>
    <row r="217" spans="10:10">
      <c r="J217" s="1"/>
    </row>
    <row r="218" spans="10:10">
      <c r="J218" s="1"/>
    </row>
  </sheetData>
  <autoFilter ref="B5:I5">
    <sortState ref="B6:I104">
      <sortCondition ref="B5"/>
    </sortState>
  </autoFilter>
  <mergeCells count="3">
    <mergeCell ref="A1:H1"/>
    <mergeCell ref="A2:I2"/>
    <mergeCell ref="A3:I3"/>
  </mergeCells>
  <phoneticPr fontId="2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3:V8"/>
  <sheetViews>
    <sheetView workbookViewId="0">
      <selection activeCell="C15" sqref="C15"/>
    </sheetView>
  </sheetViews>
  <sheetFormatPr defaultRowHeight="15"/>
  <cols>
    <col min="2" max="2" width="10.42578125" style="50" customWidth="1"/>
    <col min="3" max="20" width="7.7109375" customWidth="1"/>
  </cols>
  <sheetData>
    <row r="3" spans="2:22" ht="15" customHeight="1">
      <c r="B3" s="77" t="s">
        <v>65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2:22" ht="32.25" customHeigh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6" spans="2:22" ht="22.5" customHeight="1">
      <c r="B6" s="10" t="s">
        <v>63</v>
      </c>
      <c r="C6" s="78" t="s">
        <v>8</v>
      </c>
      <c r="D6" s="78"/>
      <c r="E6" s="78" t="s">
        <v>11</v>
      </c>
      <c r="F6" s="78"/>
      <c r="G6" s="78" t="s">
        <v>13</v>
      </c>
      <c r="H6" s="78"/>
      <c r="I6" s="78" t="s">
        <v>15</v>
      </c>
      <c r="J6" s="78"/>
      <c r="K6" s="78" t="s">
        <v>17</v>
      </c>
      <c r="L6" s="78"/>
      <c r="M6" s="78"/>
      <c r="N6" s="78"/>
      <c r="O6" s="78" t="s">
        <v>19</v>
      </c>
      <c r="P6" s="78"/>
      <c r="Q6" s="78" t="s">
        <v>21</v>
      </c>
      <c r="R6" s="78"/>
      <c r="S6" s="78" t="s">
        <v>23</v>
      </c>
      <c r="T6" s="78"/>
      <c r="U6" s="50"/>
      <c r="V6" s="50"/>
    </row>
    <row r="7" spans="2:22" ht="22.5" customHeight="1">
      <c r="B7" s="52" t="s">
        <v>62</v>
      </c>
      <c r="C7" s="52" t="s">
        <v>66</v>
      </c>
      <c r="D7" s="52" t="s">
        <v>67</v>
      </c>
      <c r="E7" s="52" t="s">
        <v>53</v>
      </c>
      <c r="F7" s="52" t="s">
        <v>52</v>
      </c>
      <c r="G7" s="52" t="s">
        <v>54</v>
      </c>
      <c r="H7" s="52" t="s">
        <v>53</v>
      </c>
      <c r="I7" s="52" t="s">
        <v>55</v>
      </c>
      <c r="J7" s="52" t="s">
        <v>56</v>
      </c>
      <c r="K7" s="52" t="s">
        <v>57</v>
      </c>
      <c r="L7" s="52" t="s">
        <v>58</v>
      </c>
      <c r="M7" s="52" t="s">
        <v>59</v>
      </c>
      <c r="N7" s="52" t="s">
        <v>68</v>
      </c>
      <c r="O7" s="52" t="s">
        <v>60</v>
      </c>
      <c r="P7" s="52" t="s">
        <v>69</v>
      </c>
      <c r="Q7" s="52" t="s">
        <v>61</v>
      </c>
      <c r="R7" s="52" t="s">
        <v>69</v>
      </c>
      <c r="S7" s="52" t="s">
        <v>61</v>
      </c>
      <c r="T7" s="52" t="s">
        <v>69</v>
      </c>
    </row>
    <row r="8" spans="2:22" ht="25.5" customHeight="1">
      <c r="B8" s="10" t="s">
        <v>64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</sheetData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honeticPr fontId="2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4" workbookViewId="0">
      <selection activeCell="L15" sqref="L15"/>
    </sheetView>
  </sheetViews>
  <sheetFormatPr defaultColWidth="22.5703125" defaultRowHeight="12.75"/>
  <cols>
    <col min="1" max="1" width="4.42578125" style="16" customWidth="1"/>
    <col min="2" max="2" width="8.85546875" style="12" customWidth="1"/>
    <col min="3" max="3" width="19.140625" style="13" customWidth="1"/>
    <col min="4" max="4" width="8.140625" style="12" hidden="1" customWidth="1"/>
    <col min="5" max="5" width="5.140625" style="16" bestFit="1" customWidth="1"/>
    <col min="6" max="6" width="16.140625" style="14" customWidth="1"/>
    <col min="7" max="7" width="17.85546875" style="15" customWidth="1"/>
    <col min="8" max="8" width="18.28515625" style="14" customWidth="1"/>
    <col min="9" max="9" width="16.140625" style="15" customWidth="1"/>
    <col min="10" max="10" width="16.28515625" style="13" customWidth="1"/>
    <col min="11" max="253" width="9.140625" style="13" customWidth="1"/>
    <col min="254" max="254" width="4.42578125" style="13" customWidth="1"/>
    <col min="255" max="255" width="8.85546875" style="13" customWidth="1"/>
    <col min="256" max="16384" width="22.5703125" style="13"/>
  </cols>
  <sheetData>
    <row r="1" spans="1:13" ht="19.5" customHeight="1">
      <c r="A1" s="80" t="s">
        <v>70</v>
      </c>
      <c r="B1" s="80"/>
      <c r="C1" s="80"/>
    </row>
    <row r="2" spans="1:13" ht="19.5" customHeight="1"/>
    <row r="3" spans="1:13" ht="19.5" customHeight="1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</row>
    <row r="4" spans="1:13" ht="19.5" customHeight="1">
      <c r="A4" s="81" t="s">
        <v>83</v>
      </c>
      <c r="B4" s="81"/>
      <c r="C4" s="81"/>
      <c r="D4" s="81"/>
      <c r="E4" s="81"/>
      <c r="F4" s="81"/>
      <c r="G4" s="81"/>
      <c r="H4" s="81"/>
      <c r="I4" s="81"/>
      <c r="J4" s="81"/>
    </row>
    <row r="5" spans="1:13" ht="19.5" customHeight="1">
      <c r="A5" s="6" t="s">
        <v>35</v>
      </c>
      <c r="B5" s="6"/>
      <c r="C5" s="6"/>
      <c r="D5" s="7" t="s">
        <v>36</v>
      </c>
      <c r="E5" s="6"/>
      <c r="F5" s="6"/>
      <c r="G5" s="8"/>
      <c r="H5" s="6"/>
      <c r="I5" s="8"/>
      <c r="L5" s="49"/>
      <c r="M5" s="49"/>
    </row>
    <row r="6" spans="1:13" s="18" customFormat="1" ht="19.5" customHeight="1">
      <c r="A6" s="82" t="s">
        <v>37</v>
      </c>
      <c r="B6" s="82" t="s">
        <v>38</v>
      </c>
      <c r="C6" s="84" t="s">
        <v>39</v>
      </c>
      <c r="D6" s="82" t="s">
        <v>40</v>
      </c>
      <c r="E6" s="82" t="s">
        <v>41</v>
      </c>
      <c r="F6" s="82" t="s">
        <v>42</v>
      </c>
      <c r="G6" s="85" t="s">
        <v>43</v>
      </c>
      <c r="H6" s="82" t="s">
        <v>44</v>
      </c>
      <c r="I6" s="85" t="s">
        <v>45</v>
      </c>
      <c r="J6" s="88" t="s">
        <v>46</v>
      </c>
      <c r="L6" s="49"/>
      <c r="M6" s="49"/>
    </row>
    <row r="7" spans="1:13" s="18" customFormat="1" ht="19.5" customHeight="1">
      <c r="A7" s="83"/>
      <c r="B7" s="83"/>
      <c r="C7" s="83"/>
      <c r="D7" s="83"/>
      <c r="E7" s="83"/>
      <c r="F7" s="83"/>
      <c r="G7" s="86"/>
      <c r="H7" s="83"/>
      <c r="I7" s="86"/>
      <c r="J7" s="88"/>
      <c r="L7" s="49"/>
      <c r="M7" s="49"/>
    </row>
    <row r="8" spans="1:13" s="20" customFormat="1" ht="19.5" customHeight="1">
      <c r="A8" s="33">
        <v>1</v>
      </c>
      <c r="B8" s="19" t="s">
        <v>4</v>
      </c>
      <c r="C8" s="19" t="s">
        <v>5</v>
      </c>
      <c r="D8" s="34" t="e">
        <f>VLOOKUP('[1]Tổng hợp'!B10,'[1]Nguyên vật liệu'!$A$5:$F$21,2,0)</f>
        <v>#N/A</v>
      </c>
      <c r="E8" s="43" t="s">
        <v>6</v>
      </c>
      <c r="F8" s="62">
        <f>VLOOKUP(B8,'Tồn kho tháng 4'!$C$4:$F$13,4,0)</f>
        <v>-30</v>
      </c>
      <c r="G8" s="35">
        <f>SUMIF('Nhật kí Xuất - Nhập kho'!$D$6:$D$55,"Gạo",'Nhật kí Xuất - Nhập kho'!$G$6:$G$55)</f>
        <v>230</v>
      </c>
      <c r="H8" s="35">
        <f>SUMIF('Nhật kí Xuất - Nhập kho'!$D$6:$D$55,"Gạo",'Nhật kí Xuất - Nhập kho'!$H$6:$H$55)</f>
        <v>100</v>
      </c>
      <c r="I8" s="36">
        <f>F8+G8-H8</f>
        <v>100</v>
      </c>
      <c r="J8" s="37"/>
    </row>
    <row r="9" spans="1:13" s="20" customFormat="1" ht="19.5" customHeight="1">
      <c r="A9" s="33">
        <v>2</v>
      </c>
      <c r="B9" s="19" t="s">
        <v>7</v>
      </c>
      <c r="C9" s="19" t="s">
        <v>8</v>
      </c>
      <c r="D9" s="38"/>
      <c r="E9" s="43" t="s">
        <v>9</v>
      </c>
      <c r="F9" s="62">
        <f>VLOOKUP(B9,'Tồn kho tháng 4'!$C$4:$F$13,4,0)</f>
        <v>1.3</v>
      </c>
      <c r="G9" s="35">
        <f>SUMIF('Nhật kí Xuất - Nhập kho'!$D$6:$D$55,"Dầu ăn",'Nhật kí Xuất - Nhập kho'!$G$6:$G$55)</f>
        <v>10</v>
      </c>
      <c r="H9" s="35">
        <f>SUMIF('Nhật kí Xuất - Nhập kho'!$D$6:$D$55,"Dầu ăn",'Nhật kí Xuất - Nhập kho'!$H$6:$H$55)</f>
        <v>8</v>
      </c>
      <c r="I9" s="36">
        <f t="shared" ref="I9:I17" si="0">F9+G9-H9</f>
        <v>3.3000000000000007</v>
      </c>
      <c r="J9" s="39"/>
    </row>
    <row r="10" spans="1:13" s="20" customFormat="1" ht="19.5" customHeight="1">
      <c r="A10" s="33">
        <v>3</v>
      </c>
      <c r="B10" s="19" t="s">
        <v>10</v>
      </c>
      <c r="C10" s="19" t="s">
        <v>11</v>
      </c>
      <c r="D10" s="40"/>
      <c r="E10" s="43" t="s">
        <v>9</v>
      </c>
      <c r="F10" s="62">
        <f>VLOOKUP(B10,'Tồn kho tháng 4'!$C$4:$F$13,4,0)</f>
        <v>15.4</v>
      </c>
      <c r="G10" s="35">
        <f>SUMIF('Nhật kí Xuất - Nhập kho'!$D$6:$D$55,"Nước mắm",'Nhật kí Xuất - Nhập kho'!$G$6:$G$55)</f>
        <v>10</v>
      </c>
      <c r="H10" s="35">
        <f>SUMIF('Nhật kí Xuất - Nhập kho'!$D$6:$D$55,"Nước mắm",'Nhật kí Xuất - Nhập kho'!$H$6:$H$55)</f>
        <v>8</v>
      </c>
      <c r="I10" s="36">
        <f t="shared" si="0"/>
        <v>17.399999999999999</v>
      </c>
      <c r="J10" s="39"/>
    </row>
    <row r="11" spans="1:13" s="20" customFormat="1" ht="19.5" customHeight="1">
      <c r="A11" s="33">
        <v>4</v>
      </c>
      <c r="B11" s="19" t="s">
        <v>12</v>
      </c>
      <c r="C11" s="19" t="s">
        <v>13</v>
      </c>
      <c r="D11" s="38"/>
      <c r="E11" s="43" t="s">
        <v>47</v>
      </c>
      <c r="F11" s="62">
        <f>VLOOKUP(B11,'Tồn kho tháng 4'!$C$4:$F$13,4,0)</f>
        <v>3.9910000000000001</v>
      </c>
      <c r="G11" s="35">
        <f>SUMIF('Nhật kí Xuất - Nhập kho'!$D$6:$D$55,"Nước tương",'Nhật kí Xuất - Nhập kho'!$G$6:$G$55)</f>
        <v>0</v>
      </c>
      <c r="H11" s="35">
        <f>SUMIF('Nhật kí Xuất - Nhập kho'!$D$6:$D$55,"Nước tương",'Nhật kí Xuất - Nhập kho'!$H$6:$H$55)</f>
        <v>3.9910000000000001</v>
      </c>
      <c r="I11" s="36">
        <f t="shared" si="0"/>
        <v>0</v>
      </c>
      <c r="J11" s="39"/>
    </row>
    <row r="12" spans="1:13" s="20" customFormat="1" ht="19.5" customHeight="1">
      <c r="A12" s="33">
        <v>5</v>
      </c>
      <c r="B12" s="19" t="s">
        <v>14</v>
      </c>
      <c r="C12" s="19" t="s">
        <v>15</v>
      </c>
      <c r="D12" s="38"/>
      <c r="E12" s="43" t="s">
        <v>6</v>
      </c>
      <c r="F12" s="62">
        <f>VLOOKUP(B12,'Tồn kho tháng 4'!$C$4:$F$13,4,0)</f>
        <v>0.97499999999999998</v>
      </c>
      <c r="G12" s="35">
        <f>SUMIF('Nhật kí Xuất - Nhập kho'!$D$6:$D$55,"Bột canh",'Nhật kí Xuất - Nhập kho'!$G$6:$G$55)</f>
        <v>0</v>
      </c>
      <c r="H12" s="35">
        <f>SUMIF('Nhật kí Xuất - Nhập kho'!$D$6:$D$55,"Bột canh",'Nhật kí Xuất - Nhập kho'!$H$6:$H$55)</f>
        <v>0</v>
      </c>
      <c r="I12" s="36">
        <f t="shared" si="0"/>
        <v>0.97499999999999998</v>
      </c>
      <c r="J12" s="39"/>
    </row>
    <row r="13" spans="1:13" s="20" customFormat="1" ht="19.5" customHeight="1">
      <c r="A13" s="33">
        <v>6</v>
      </c>
      <c r="B13" s="19" t="s">
        <v>16</v>
      </c>
      <c r="C13" s="19" t="s">
        <v>17</v>
      </c>
      <c r="D13" s="41"/>
      <c r="E13" s="43" t="s">
        <v>6</v>
      </c>
      <c r="F13" s="62">
        <f>VLOOKUP(B13,'Tồn kho tháng 4'!$C$4:$F$13,4,0)</f>
        <v>0</v>
      </c>
      <c r="G13" s="35">
        <f>SUMIF('Nhật kí Xuất - Nhập kho'!$D$6:$D$55,"Hạt nêm",'Nhật kí Xuất - Nhập kho'!$G$6:$G$55)</f>
        <v>0</v>
      </c>
      <c r="H13" s="35">
        <f>SUMIF('Nhật kí Xuất - Nhập kho'!$D$6:$D$55,"Hạt nêm",'Nhật kí Xuất - Nhập kho'!$H$6:$H$55)</f>
        <v>0</v>
      </c>
      <c r="I13" s="36">
        <f t="shared" si="0"/>
        <v>0</v>
      </c>
      <c r="J13" s="42"/>
    </row>
    <row r="14" spans="1:13" s="20" customFormat="1" ht="19.5" customHeight="1">
      <c r="A14" s="33">
        <v>7</v>
      </c>
      <c r="B14" s="19" t="s">
        <v>18</v>
      </c>
      <c r="C14" s="19" t="s">
        <v>19</v>
      </c>
      <c r="D14" s="41"/>
      <c r="E14" s="43" t="s">
        <v>6</v>
      </c>
      <c r="F14" s="62">
        <f>VLOOKUP(B14,'Tồn kho tháng 4'!$C$4:$F$13,4,0)</f>
        <v>1.7210000000000001</v>
      </c>
      <c r="G14" s="35">
        <f>SUMIF('Nhật kí Xuất - Nhập kho'!$D$6:$D$55,"Bột ngọt",'Nhật kí Xuất - Nhập kho'!$G$6:$G$55)</f>
        <v>4.54</v>
      </c>
      <c r="H14" s="35">
        <f>SUMIF('Nhật kí Xuất - Nhập kho'!$D$6:$D$55,"Bột ngọt",'Nhật kí Xuất - Nhập kho'!$H$6:$H$55)</f>
        <v>0.90800000000000003</v>
      </c>
      <c r="I14" s="36">
        <f t="shared" si="0"/>
        <v>5.3529999999999998</v>
      </c>
      <c r="J14" s="39"/>
    </row>
    <row r="15" spans="1:13" s="20" customFormat="1" ht="19.5" customHeight="1">
      <c r="A15" s="33">
        <v>8</v>
      </c>
      <c r="B15" s="19" t="s">
        <v>20</v>
      </c>
      <c r="C15" s="19" t="s">
        <v>21</v>
      </c>
      <c r="D15" s="41"/>
      <c r="E15" s="43" t="s">
        <v>6</v>
      </c>
      <c r="F15" s="62">
        <f>VLOOKUP(B15,'Tồn kho tháng 4'!$C$4:$F$13,4,0)</f>
        <v>6</v>
      </c>
      <c r="G15" s="35">
        <f>SUMIF('Nhật kí Xuất - Nhập kho'!$D$6:$D$55,"Muối",'Nhật kí Xuất - Nhập kho'!$G$6:$G$55)</f>
        <v>10</v>
      </c>
      <c r="H15" s="35">
        <f>SUMIF('Nhật kí Xuất - Nhập kho'!$D$6:$D$55,"Muối",'Nhật kí Xuất - Nhập kho'!$H$6:$H$55)</f>
        <v>4</v>
      </c>
      <c r="I15" s="36">
        <f t="shared" si="0"/>
        <v>12</v>
      </c>
      <c r="J15" s="42"/>
    </row>
    <row r="16" spans="1:13" s="20" customFormat="1" ht="19.5" customHeight="1">
      <c r="A16" s="33">
        <v>9</v>
      </c>
      <c r="B16" s="19" t="s">
        <v>22</v>
      </c>
      <c r="C16" s="19" t="s">
        <v>23</v>
      </c>
      <c r="D16" s="38"/>
      <c r="E16" s="43" t="s">
        <v>6</v>
      </c>
      <c r="F16" s="62">
        <f>VLOOKUP(B16,'Tồn kho tháng 4'!$C$4:$F$13,4,0)</f>
        <v>3</v>
      </c>
      <c r="G16" s="35">
        <f>SUMIF('Nhật kí Xuất - Nhập kho'!$D$6:$D$55,"Đường",'Nhật kí Xuất - Nhập kho'!$G$6:$G$55)</f>
        <v>10</v>
      </c>
      <c r="H16" s="35">
        <f>SUMIF('Nhật kí Xuất - Nhập kho'!$D$6:$D$55,"Đường",'Nhật kí Xuất - Nhập kho'!$H$6:$H$55)</f>
        <v>8</v>
      </c>
      <c r="I16" s="36">
        <f t="shared" si="0"/>
        <v>5</v>
      </c>
      <c r="J16" s="42"/>
    </row>
    <row r="17" spans="1:10" s="20" customFormat="1" ht="19.5" customHeight="1">
      <c r="A17" s="33">
        <v>12</v>
      </c>
      <c r="B17" s="19" t="s">
        <v>24</v>
      </c>
      <c r="C17" s="19" t="s">
        <v>25</v>
      </c>
      <c r="D17" s="38"/>
      <c r="E17" s="43" t="s">
        <v>6</v>
      </c>
      <c r="F17" s="62">
        <f>VLOOKUP(B17,'Tồn kho tháng 4'!$C$4:$F$13,4,0)</f>
        <v>0</v>
      </c>
      <c r="G17" s="35">
        <f>SUMIF('Nhật kí Xuất - Nhập kho'!$D$6:$D$55,"Tiêu",'Nhật kí Xuất - Nhập kho'!$G$6:$G$55)</f>
        <v>0</v>
      </c>
      <c r="H17" s="35">
        <f>SUMIF('Nhật kí Xuất - Nhập kho'!$D$6:$D$55,"Tiêu",'Nhật kí Xuất - Nhập kho'!$H$6:$H$55)</f>
        <v>0</v>
      </c>
      <c r="I17" s="36">
        <f t="shared" si="0"/>
        <v>0</v>
      </c>
      <c r="J17" s="39"/>
    </row>
    <row r="18" spans="1:10" s="20" customFormat="1" ht="19.5" customHeight="1">
      <c r="A18" s="81" t="s">
        <v>48</v>
      </c>
      <c r="B18" s="81"/>
      <c r="C18" s="81"/>
      <c r="D18" s="21" t="s">
        <v>49</v>
      </c>
      <c r="E18" s="21"/>
      <c r="F18" s="21"/>
      <c r="G18" s="17"/>
      <c r="H18" s="21"/>
      <c r="I18" s="17"/>
      <c r="J18" s="22"/>
    </row>
    <row r="19" spans="1:10" ht="19.5" customHeight="1">
      <c r="A19" s="87" t="s">
        <v>50</v>
      </c>
      <c r="B19" s="87"/>
      <c r="C19" s="87"/>
      <c r="D19" s="23" t="s">
        <v>50</v>
      </c>
      <c r="E19" s="23"/>
      <c r="F19" s="23"/>
      <c r="G19" s="24"/>
      <c r="H19" s="23"/>
      <c r="I19" s="24"/>
    </row>
    <row r="20" spans="1:10" ht="19.5" customHeight="1">
      <c r="B20" s="79" t="s">
        <v>84</v>
      </c>
      <c r="C20" s="79"/>
    </row>
    <row r="21" spans="1:10" ht="19.5" customHeight="1"/>
    <row r="22" spans="1:10" s="22" customFormat="1" ht="19.5" customHeight="1">
      <c r="A22" s="16"/>
      <c r="B22" s="12"/>
      <c r="C22" s="13"/>
      <c r="D22" s="12"/>
      <c r="E22" s="16"/>
      <c r="F22" s="14"/>
      <c r="G22" s="15"/>
      <c r="H22" s="14"/>
      <c r="I22" s="15"/>
      <c r="J22" s="13"/>
    </row>
  </sheetData>
  <mergeCells count="16">
    <mergeCell ref="B20:C20"/>
    <mergeCell ref="A1:C1"/>
    <mergeCell ref="A3:J3"/>
    <mergeCell ref="A6:A7"/>
    <mergeCell ref="B6:B7"/>
    <mergeCell ref="C6:C7"/>
    <mergeCell ref="D6:D7"/>
    <mergeCell ref="E6:E7"/>
    <mergeCell ref="F6:F7"/>
    <mergeCell ref="G6:G7"/>
    <mergeCell ref="A19:C19"/>
    <mergeCell ref="A18:C18"/>
    <mergeCell ref="A4:J4"/>
    <mergeCell ref="H6:H7"/>
    <mergeCell ref="I6:I7"/>
    <mergeCell ref="J6:J7"/>
  </mergeCells>
  <phoneticPr fontId="20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Tồn kho tháng 4</vt:lpstr>
      <vt:lpstr>Nhật kí Xuất - Nhập kho</vt:lpstr>
      <vt:lpstr>Phân loại</vt:lpstr>
      <vt:lpstr>Tổng hợp Xuất - Nhập - Tồn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Admin</cp:lastModifiedBy>
  <cp:revision/>
  <cp:lastPrinted>2018-07-06T08:54:49Z</cp:lastPrinted>
  <dcterms:created xsi:type="dcterms:W3CDTF">2014-03-26T08:09:20Z</dcterms:created>
  <dcterms:modified xsi:type="dcterms:W3CDTF">2018-07-06T08:54:59Z</dcterms:modified>
  <cp:category/>
  <cp:contentStatus/>
</cp:coreProperties>
</file>