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1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10" r:id="rId7"/>
    <sheet name="T7-23" sheetId="11" r:id="rId8"/>
    <sheet name="T8-23" sheetId="12" r:id="rId9"/>
    <sheet name="T9-23" sheetId="13" r:id="rId10"/>
    <sheet name="T10-23" sheetId="14" r:id="rId11"/>
    <sheet name="T11-23" sheetId="15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5" l="1"/>
  <c r="G44" i="15"/>
  <c r="G43" i="15"/>
  <c r="G38" i="15"/>
  <c r="K22" i="15" s="1"/>
  <c r="G21" i="15" l="1"/>
  <c r="F49" i="15"/>
  <c r="E49" i="15"/>
  <c r="G42" i="15"/>
  <c r="G41" i="15"/>
  <c r="G40" i="15"/>
  <c r="G39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0" i="15"/>
  <c r="G19" i="15"/>
  <c r="G18" i="15"/>
  <c r="G17" i="15"/>
  <c r="G16" i="15"/>
  <c r="K21" i="15" s="1"/>
  <c r="H5" i="15"/>
  <c r="H6" i="15" s="1"/>
  <c r="H7" i="15" s="1"/>
  <c r="H8" i="15" s="1"/>
  <c r="H9" i="15" s="1"/>
  <c r="H10" i="15" s="1"/>
  <c r="H11" i="15" s="1"/>
  <c r="H12" i="15" s="1"/>
  <c r="H13" i="15" s="1"/>
  <c r="H14" i="15" s="1"/>
  <c r="H15" i="15" l="1"/>
  <c r="H16" i="15" s="1"/>
  <c r="H17" i="15" s="1"/>
  <c r="H18" i="15" s="1"/>
  <c r="H19" i="15" s="1"/>
  <c r="H20" i="15" s="1"/>
  <c r="K26" i="15"/>
  <c r="G49" i="15"/>
  <c r="E50" i="15"/>
  <c r="K17" i="14"/>
  <c r="F44" i="14"/>
  <c r="E44" i="14"/>
  <c r="E45" i="14" s="1"/>
  <c r="G37" i="14"/>
  <c r="G36" i="14"/>
  <c r="G35" i="14"/>
  <c r="G34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H21" i="15" l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/>
  <c r="K16" i="14"/>
  <c r="K21" i="14" s="1"/>
  <c r="H11" i="14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H41" i="14" s="1"/>
  <c r="H42" i="14" s="1"/>
  <c r="H43" i="14" s="1"/>
  <c r="G44" i="14"/>
  <c r="H44" i="14" s="1"/>
  <c r="F44" i="13"/>
  <c r="E44" i="13"/>
  <c r="G37" i="13"/>
  <c r="G36" i="13"/>
  <c r="G35" i="13"/>
  <c r="G34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K17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K18" i="13" l="1"/>
  <c r="H17" i="13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H41" i="13" s="1"/>
  <c r="H42" i="13" s="1"/>
  <c r="H43" i="13" s="1"/>
  <c r="G44" i="13"/>
  <c r="E45" i="13"/>
  <c r="K16" i="13"/>
  <c r="K21" i="13" s="1"/>
  <c r="F44" i="12"/>
  <c r="E44" i="12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K19" i="12"/>
  <c r="G19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44" i="13" l="1"/>
  <c r="E45" i="12"/>
  <c r="K18" i="12"/>
  <c r="K17" i="12"/>
  <c r="G44" i="12"/>
  <c r="K16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G36" i="11"/>
  <c r="G35" i="11"/>
  <c r="G34" i="11"/>
  <c r="G33" i="11"/>
  <c r="G15" i="11"/>
  <c r="F43" i="11"/>
  <c r="E4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K18" i="11"/>
  <c r="G18" i="11"/>
  <c r="G17" i="11"/>
  <c r="G16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44" i="12" l="1"/>
  <c r="K21" i="12"/>
  <c r="K15" i="11"/>
  <c r="K17" i="11"/>
  <c r="K16" i="11"/>
  <c r="H11" i="11"/>
  <c r="H12" i="11" s="1"/>
  <c r="H13" i="11" s="1"/>
  <c r="H14" i="11" s="1"/>
  <c r="E44" i="11"/>
  <c r="G43" i="11"/>
  <c r="F40" i="10"/>
  <c r="E40" i="10"/>
  <c r="G32" i="10"/>
  <c r="G31" i="10"/>
  <c r="K17" i="10" s="1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K20" i="11" l="1"/>
  <c r="H15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43" i="11"/>
  <c r="K16" i="10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5" i="10"/>
  <c r="K20" i="10" s="1"/>
  <c r="E41" i="10"/>
  <c r="G40" i="10"/>
  <c r="H40" i="10" s="1"/>
  <c r="G32" i="5"/>
  <c r="G31" i="5"/>
  <c r="G30" i="5"/>
  <c r="G29" i="5"/>
  <c r="G28" i="5"/>
  <c r="G27" i="5"/>
  <c r="H33" i="11" l="1"/>
  <c r="H34" i="11" s="1"/>
  <c r="H35" i="11" s="1"/>
  <c r="H36" i="11" s="1"/>
  <c r="H37" i="11" s="1"/>
  <c r="H38" i="11" s="1"/>
  <c r="H39" i="11" s="1"/>
  <c r="H40" i="11" s="1"/>
  <c r="H41" i="11" s="1"/>
  <c r="H42" i="11" s="1"/>
  <c r="G21" i="5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<sst xmlns="http://schemas.openxmlformats.org/spreadsheetml/2006/main" count="503" uniqueCount="227">
  <si>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</si>
  <si>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</si>
  <si>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</si>
  <si>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</si>
  <si>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</si>
  <si>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</si>
  <si>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</si>
  <si>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</si>
  <si>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</si>
  <si>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</si>
  <si>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</si>
  <si>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</si>
  <si>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</si>
  <si>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</si>
  <si>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</si>
  <si>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</si>
  <si>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</si>
  <si>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</si>
  <si>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</si>
  <si>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</si>
  <si>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</si>
  <si>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</si>
  <si>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</si>
  <si>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</si>
  <si>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</si>
  <si>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</si>
  <si>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</si>
  <si>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</si>
  <si>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</si>
  <si>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</si>
  <si>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</si>
  <si>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</si>
  <si>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</si>
  <si>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</si>
  <si>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</si>
  <si>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</si>
  <si>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</si>
  <si>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</si>
  <si>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</si>
  <si>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</si>
  <si>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</si>
  <si>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</si>
  <si>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</si>
  <si>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</si>
  <si>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</si>
  <si>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</si>
  <si>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</si>
  <si>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</si>
  <si>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</si>
  <si>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</si>
  <si>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</si>
  <si>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</si>
  <si>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</si>
  <si>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</si>
  <si>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</si>
  <si>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</si>
  <si>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</si>
  <si>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</si>
  <si>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</si>
  <si>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</si>
  <si>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</si>
  <si>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</si>
  <si>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</si>
  <si>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</si>
  <si>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</si>
  <si>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</si>
  <si>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</si>
  <si>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</si>
  <si>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</si>
  <si>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</si>
  <si>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</si>
  <si>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</si>
  <si>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</si>
  <si>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</si>
  <si>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</si>
  <si>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</si>
  <si>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</si>
  <si>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</si>
  <si>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</si>
  <si>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</si>
  <si>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</si>
  <si>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</si>
  <si>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</si>
  <si>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</si>
  <si>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</si>
  <si>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</si>
  <si>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</si>
  <si>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</si>
  <si>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</si>
  <si>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</si>
  <si>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</si>
  <si>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</si>
  <si>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</si>
  <si>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</si>
  <si>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</si>
  <si>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</si>
  <si>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</si>
  <si>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</si>
  <si>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</si>
  <si>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</si>
  <si>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</si>
  <si>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</si>
  <si>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</si>
  <si>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</si>
  <si>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</si>
  <si>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</si>
  <si>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</si>
  <si>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</si>
  <si>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</si>
  <si>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</si>
  <si>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</si>
  <si>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</si>
  <si>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</si>
  <si>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</si>
  <si>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</si>
  <si>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</si>
  <si>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</si>
  <si>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</si>
  <si>
    <t>BÁO CÁO THU CHI NỒI CHÁO HÀ TĨNH THÁNG 06/2023</t>
  </si>
  <si>
    <t>Tồn đầu tháng 05/2023</t>
  </si>
  <si>
    <t>Tồn đầu tháng 06/2023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</si>
  <si>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</si>
  <si>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</si>
  <si>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</si>
  <si>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</si>
  <si>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</si>
  <si>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</si>
  <si>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</si>
  <si>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</si>
  <si>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</si>
  <si>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</si>
  <si>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</si>
  <si>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</si>
  <si>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</si>
  <si>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</si>
  <si>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</si>
  <si>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</si>
  <si>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</si>
  <si>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Tổng tháng 06/2023</t>
  </si>
  <si>
    <t>Tồn cuối tháng 06/2023</t>
  </si>
  <si>
    <t>BÁO CÁO THU CHI NỒI CHÁO HÀ TĨNH THÁNG 07/2023</t>
  </si>
  <si>
    <t>Đồng nghiệp USG CMTX T7</t>
  </si>
  <si>
    <t>Chị Diệu Huyền CMTX T7</t>
  </si>
  <si>
    <t>Cụ Nhân, Định, A Bằng, Thuận</t>
  </si>
  <si>
    <t>Tuần 1 (01/07)</t>
  </si>
  <si>
    <t>Tuần 2 (15/07)</t>
  </si>
  <si>
    <t>T1: 01/07</t>
  </si>
  <si>
    <t>Tuần 3 (29/07)</t>
  </si>
  <si>
    <t>Xúp Vifon 09,Kg</t>
  </si>
  <si>
    <t>Khẩu trang</t>
  </si>
  <si>
    <t>Thay bánh xe đẩy cháo</t>
  </si>
  <si>
    <t>T2: 15/07</t>
  </si>
  <si>
    <t>T3: 29/07</t>
  </si>
  <si>
    <t>Tồn đầu tháng 07/2023</t>
  </si>
  <si>
    <t>Tổng tháng 07/2023</t>
  </si>
  <si>
    <t>Tồn cuối tháng 07/2023</t>
  </si>
  <si>
    <t>BÁO CÁO THU CHI NỒI CHÁO HÀ TĨNH THÁNG 08/2023</t>
  </si>
  <si>
    <t>Tồn đầu tháng 08/2023</t>
  </si>
  <si>
    <t>Đồng nghiệp USG CMTX T8</t>
  </si>
  <si>
    <t>Chị Diệu Huyền CMTX T8</t>
  </si>
  <si>
    <t>Cụ Nhân, Định, A Bằng, Tùng, MTQ dấu tên</t>
  </si>
  <si>
    <t>Chi Hoa (bạn Láng nghe lòng bạn)</t>
  </si>
  <si>
    <t>Chị Hoa bạn Lắng nghe lòng bạn</t>
  </si>
  <si>
    <t>Tuần 1 (06/08)</t>
  </si>
  <si>
    <t>Tuần 2 (12/08)</t>
  </si>
  <si>
    <t>Tuần 3 (19/08)</t>
  </si>
  <si>
    <t>T1: 06/08</t>
  </si>
  <si>
    <t>T2: 12/08</t>
  </si>
  <si>
    <t>T3: 19/08</t>
  </si>
  <si>
    <t>Tổng tháng 08/2023</t>
  </si>
  <si>
    <t>Tồn cuối tháng 08/2023</t>
  </si>
  <si>
    <t>BÁO CÁO THU CHI NỒI CHÁO HÀ TĨNH THÁNG 09/2023</t>
  </si>
  <si>
    <t>Tồn đầu tháng 09/2023</t>
  </si>
  <si>
    <t>Cụ Nhân, Định, A Bằng</t>
  </si>
  <si>
    <t>Chị Nguyễn Thị Hiền</t>
  </si>
  <si>
    <t>Chi Nguyễn Diệu Huyền</t>
  </si>
  <si>
    <t>Chị Đinh Thị Tình ( bạn của LNLB)</t>
  </si>
  <si>
    <t>Tuần 2 (10/09)</t>
  </si>
  <si>
    <t>Nước mắm 1L</t>
  </si>
  <si>
    <t>Bột ngọt 0,9K</t>
  </si>
  <si>
    <t>T2: 10/09</t>
  </si>
  <si>
    <t>Tuần 3 (17/09)</t>
  </si>
  <si>
    <t>Tuần 4 (24/09)</t>
  </si>
  <si>
    <t>T3: 17/09</t>
  </si>
  <si>
    <t>T4: 24/09</t>
  </si>
  <si>
    <t>Tổng tháng 09/2023</t>
  </si>
  <si>
    <t>Tồn cuối tháng 09/2023</t>
  </si>
  <si>
    <t>BÁO CÁO THU CHI NỒI CHÁO HÀ TĨNH THÁNG 10/2023</t>
  </si>
  <si>
    <t>Tồn đầu tháng 10/2023</t>
  </si>
  <si>
    <t>Chị Thao Anh</t>
  </si>
  <si>
    <t>Anh Phạm Hữu Thắng</t>
  </si>
  <si>
    <t>Tuần 1 (01/10)</t>
  </si>
  <si>
    <t>Tuần 5 (29/10)</t>
  </si>
  <si>
    <t>Bình gas 12</t>
  </si>
  <si>
    <t xml:space="preserve">Nước mắm Việt hương Hải </t>
  </si>
  <si>
    <t>T1: 01/10</t>
  </si>
  <si>
    <t>T5: 29/10</t>
  </si>
  <si>
    <t>Tổng tháng 10/2023</t>
  </si>
  <si>
    <t>Tồn cuối tháng 10/2023</t>
  </si>
  <si>
    <t>* Các tuần 2,3,4 tháng 10 nhóm nghỉ do thời tiết</t>
  </si>
  <si>
    <t>BÁO CÁO THU CHI NỒI CHÁO HÀ TĨNH THÁNG 11/2023</t>
  </si>
  <si>
    <t>Tồn đầu tháng 11/2023</t>
  </si>
  <si>
    <t>Anh Thái Duy</t>
  </si>
  <si>
    <t>Chị Đinh Hồng Lam</t>
  </si>
  <si>
    <t>Anh Nguyễn Hoàng Thanh</t>
  </si>
  <si>
    <t>Anh Trần Phú Hà</t>
  </si>
  <si>
    <t>05/11/2023</t>
  </si>
  <si>
    <t>Bạn chị Vinh</t>
  </si>
  <si>
    <t>Anh Bằng</t>
  </si>
  <si>
    <t>Người nhà bệnh nhân</t>
  </si>
  <si>
    <t>CK ngày 4/12/23</t>
  </si>
  <si>
    <t>Chị Diệu Huyền</t>
  </si>
  <si>
    <t>Chị Thi no</t>
  </si>
  <si>
    <t>Chiị Thao Anh</t>
  </si>
  <si>
    <t>Tuần 1 (05/11)</t>
  </si>
  <si>
    <t>Út Hà ủng hộ</t>
  </si>
  <si>
    <t>Tuần 2(12/11)</t>
  </si>
  <si>
    <t>Nước rửa chén Mỹ Hảo</t>
  </si>
  <si>
    <t>1,5Kg</t>
  </si>
  <si>
    <t>Hạt nêm</t>
  </si>
  <si>
    <t>0,9Kg</t>
  </si>
  <si>
    <t>Xúp</t>
  </si>
  <si>
    <t>T2: 12/11</t>
  </si>
  <si>
    <t>Tuần 3 (19/11)</t>
  </si>
  <si>
    <t xml:space="preserve">T3 </t>
  </si>
  <si>
    <t>Tổng tháng 11/2023</t>
  </si>
  <si>
    <t>Tồn cuối tháng 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</si>
</sst>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8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6" fillId="0" borderId="4" xfId="0" applyNumberFormat="1" applyFont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0" fontId="26" fillId="0" borderId="4" xfId="0" applyFont="1" applyBorder="1"/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95" t="s">
        <v>36</v>
      </c>
      <c r="B1" s="95"/>
      <c r="C1" s="95"/>
      <c r="D1" s="95"/>
      <c r="E1" s="95"/>
      <c r="F1" s="95"/>
      <c r="G1" s="95"/>
      <c r="H1" s="95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96">
        <f>SUM(G8:G26)</f>
        <v>3564000</v>
      </c>
      <c r="H27" s="96">
        <f>H4+E28-G27</f>
        <v>11371700</v>
      </c>
      <c r="I27" s="5"/>
      <c r="J27" s="5"/>
      <c r="K27" s="5"/>
    </row>
    <row r="28" spans="1:11" ht="15.75" x14ac:dyDescent="0.25">
      <c r="A28" s="97" t="s">
        <v>45</v>
      </c>
      <c r="B28" s="97"/>
      <c r="C28" s="60"/>
      <c r="D28" s="10"/>
      <c r="E28" s="98">
        <f>E27+F27</f>
        <v>2000000</v>
      </c>
      <c r="F28" s="98"/>
      <c r="G28" s="96"/>
      <c r="H28" s="96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101" t="s">
        <v>46</v>
      </c>
      <c r="B1" s="102"/>
      <c r="C1" s="102"/>
      <c r="D1" s="102"/>
      <c r="E1" s="102"/>
      <c r="F1" s="102"/>
      <c r="G1" s="102"/>
      <c r="H1" s="103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12" t="s">
        <v>4</v>
      </c>
      <c r="F2" s="113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104">
        <f>SUM(G5:G17)</f>
        <v>2230000</v>
      </c>
      <c r="H18" s="106">
        <f>H4+E19-G18</f>
        <v>15041700</v>
      </c>
    </row>
    <row r="19" spans="1:11" ht="15.75" x14ac:dyDescent="0.25">
      <c r="A19" s="108" t="s">
        <v>66</v>
      </c>
      <c r="B19" s="109"/>
      <c r="C19" s="58"/>
      <c r="D19" s="59"/>
      <c r="E19" s="110">
        <f>E18+F18</f>
        <v>5900000</v>
      </c>
      <c r="F19" s="111"/>
      <c r="G19" s="105"/>
      <c r="H19" s="107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95" t="s">
        <v>67</v>
      </c>
      <c r="B1" s="95"/>
      <c r="C1" s="95"/>
      <c r="D1" s="95"/>
      <c r="E1" s="95"/>
      <c r="F1" s="95"/>
      <c r="G1" s="95"/>
      <c r="H1" s="95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14">
        <f>SUM(G5:G6)</f>
        <v>0</v>
      </c>
      <c r="H7" s="114">
        <f>H4+E8-G7</f>
        <v>15541700</v>
      </c>
    </row>
    <row r="8" spans="1:8" ht="15.75" x14ac:dyDescent="0.25">
      <c r="A8" s="115" t="s">
        <v>72</v>
      </c>
      <c r="B8" s="115"/>
      <c r="C8" s="34"/>
      <c r="D8" s="35"/>
      <c r="E8" s="116">
        <f>E7+F7</f>
        <v>500000</v>
      </c>
      <c r="F8" s="116"/>
      <c r="G8" s="114"/>
      <c r="H8" s="114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5" t="s">
        <v>78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14">
        <f>SUM(G10:G41)</f>
        <v>5074000</v>
      </c>
      <c r="H42" s="114">
        <f>H4+E43-G42</f>
        <v>12667700</v>
      </c>
    </row>
    <row r="43" spans="1:8" ht="15.75" x14ac:dyDescent="0.25">
      <c r="A43" s="115" t="s">
        <v>87</v>
      </c>
      <c r="B43" s="115"/>
      <c r="C43" s="34"/>
      <c r="D43" s="35"/>
      <c r="E43" s="116">
        <f>E42+F42</f>
        <v>2200000</v>
      </c>
      <c r="F43" s="116"/>
      <c r="G43" s="114"/>
      <c r="H43" s="114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95" t="s">
        <v>88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14">
        <f>SUM(G10:G34)</f>
        <v>3864000</v>
      </c>
      <c r="H35" s="114">
        <f>H4+E36-G35</f>
        <v>11926700</v>
      </c>
    </row>
    <row r="36" spans="1:8" ht="15.75" x14ac:dyDescent="0.25">
      <c r="A36" s="115" t="s">
        <v>107</v>
      </c>
      <c r="B36" s="115"/>
      <c r="C36" s="34"/>
      <c r="D36" s="35"/>
      <c r="E36" s="116">
        <f>E35+F35</f>
        <v>3123000</v>
      </c>
      <c r="F36" s="116"/>
      <c r="G36" s="114"/>
      <c r="H36" s="114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8" workbookViewId="0">
      <selection activeCell="H40" sqref="H40:H41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95" t="s">
        <v>108</v>
      </c>
      <c r="B1" s="95"/>
      <c r="C1" s="95"/>
      <c r="D1" s="95"/>
      <c r="E1" s="95"/>
      <c r="F1" s="95"/>
      <c r="G1" s="95"/>
      <c r="H1" s="9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119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109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110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111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112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113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114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115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116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14">
        <f>SUM(G9:G39)</f>
        <v>3570000</v>
      </c>
      <c r="H40" s="114">
        <f>H4+E41-G40</f>
        <v>10578922</v>
      </c>
    </row>
    <row r="41" spans="1:8" ht="15.75" x14ac:dyDescent="0.25">
      <c r="A41" s="115" t="s">
        <v>117</v>
      </c>
      <c r="B41" s="115"/>
      <c r="C41" s="34"/>
      <c r="D41" s="35"/>
      <c r="E41" s="116">
        <f>E40+F40</f>
        <v>2222222</v>
      </c>
      <c r="F41" s="116"/>
      <c r="G41" s="114"/>
      <c r="H41" s="114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8" workbookViewId="0">
      <selection activeCell="I4" sqref="I4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118</v>
      </c>
      <c r="B1" s="95"/>
      <c r="C1" s="95"/>
      <c r="D1" s="95"/>
      <c r="E1" s="95"/>
      <c r="F1" s="95"/>
      <c r="G1" s="95"/>
      <c r="H1" s="95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120</v>
      </c>
      <c r="B4" s="68"/>
      <c r="C4" s="68"/>
      <c r="D4" s="69"/>
      <c r="E4" s="68"/>
      <c r="F4" s="68"/>
      <c r="G4" s="68"/>
      <c r="H4" s="70">
        <v>10578922</v>
      </c>
      <c r="I4" s="28"/>
      <c r="J4" s="28"/>
      <c r="K4" s="28"/>
    </row>
    <row r="5" spans="1:11" ht="15.75" x14ac:dyDescent="0.25">
      <c r="A5" s="22">
        <v>45082</v>
      </c>
      <c r="B5" s="71" t="s">
        <v>122</v>
      </c>
      <c r="C5" s="72"/>
      <c r="D5" s="73"/>
      <c r="E5" s="8">
        <v>400000</v>
      </c>
      <c r="F5" s="8"/>
      <c r="G5" s="8"/>
      <c r="H5" s="9">
        <f>H4+E5+F5-G5</f>
        <v>10978922</v>
      </c>
      <c r="I5" s="28"/>
      <c r="J5" s="28"/>
      <c r="K5" s="28"/>
    </row>
    <row r="6" spans="1:11" ht="15.75" x14ac:dyDescent="0.25">
      <c r="A6" s="22">
        <v>45093</v>
      </c>
      <c r="B6" s="71" t="s">
        <v>121</v>
      </c>
      <c r="C6" s="72"/>
      <c r="D6" s="73"/>
      <c r="E6" s="8"/>
      <c r="F6" s="8">
        <v>200000</v>
      </c>
      <c r="G6" s="8"/>
      <c r="H6" s="9">
        <f t="shared" ref="H6:H39" si="0">H5+E6+F6-G6</f>
        <v>11178922</v>
      </c>
      <c r="I6" s="28"/>
      <c r="J6" s="28"/>
      <c r="K6" s="28"/>
    </row>
    <row r="7" spans="1:11" ht="15.75" x14ac:dyDescent="0.25">
      <c r="A7" s="22">
        <v>45096</v>
      </c>
      <c r="B7" s="71" t="s">
        <v>123</v>
      </c>
      <c r="C7" s="72"/>
      <c r="D7" s="73"/>
      <c r="E7" s="8">
        <v>500000</v>
      </c>
      <c r="F7" s="8"/>
      <c r="G7" s="8"/>
      <c r="H7" s="9">
        <f t="shared" si="0"/>
        <v>11678922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11678922</v>
      </c>
      <c r="I8" s="28"/>
      <c r="J8" s="28"/>
      <c r="K8" s="28"/>
    </row>
    <row r="9" spans="1:11" ht="15.75" x14ac:dyDescent="0.25">
      <c r="A9" s="30" t="s">
        <v>124</v>
      </c>
      <c r="B9" s="62"/>
      <c r="C9" s="62"/>
      <c r="D9" s="63"/>
      <c r="E9" s="8"/>
      <c r="F9" s="8"/>
      <c r="G9" s="74"/>
      <c r="H9" s="9">
        <f t="shared" si="0"/>
        <v>11678922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11510922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10790922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10712922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80000</v>
      </c>
      <c r="E13" s="8"/>
      <c r="F13" s="8"/>
      <c r="G13" s="74">
        <f t="shared" si="1"/>
        <v>80000</v>
      </c>
      <c r="H13" s="9">
        <f t="shared" si="0"/>
        <v>10632922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14000</v>
      </c>
      <c r="E14" s="8"/>
      <c r="F14" s="8"/>
      <c r="G14" s="74">
        <f t="shared" si="1"/>
        <v>42000</v>
      </c>
      <c r="H14" s="9">
        <f t="shared" si="0"/>
        <v>10590922</v>
      </c>
      <c r="I14" s="28"/>
      <c r="J14" s="28"/>
      <c r="K14" s="28"/>
    </row>
    <row r="15" spans="1:11" ht="15.75" x14ac:dyDescent="0.25">
      <c r="A15" s="31"/>
      <c r="B15" s="62" t="s">
        <v>126</v>
      </c>
      <c r="C15" s="62">
        <v>1</v>
      </c>
      <c r="D15" s="63">
        <v>48000</v>
      </c>
      <c r="E15" s="8"/>
      <c r="F15" s="8"/>
      <c r="G15" s="74">
        <f t="shared" si="1"/>
        <v>48000</v>
      </c>
      <c r="H15" s="9">
        <f t="shared" si="0"/>
        <v>10542922</v>
      </c>
      <c r="I15" s="28"/>
      <c r="J15" s="32" t="s">
        <v>125</v>
      </c>
      <c r="K15" s="33">
        <f>SUM(G9:G21)</f>
        <v>1683000</v>
      </c>
    </row>
    <row r="16" spans="1:11" ht="15.75" x14ac:dyDescent="0.25">
      <c r="A16" s="31"/>
      <c r="B16" s="62" t="s">
        <v>127</v>
      </c>
      <c r="C16" s="62">
        <v>1</v>
      </c>
      <c r="D16" s="63">
        <v>57000</v>
      </c>
      <c r="E16" s="8"/>
      <c r="F16" s="8"/>
      <c r="G16" s="74">
        <f t="shared" si="1"/>
        <v>57000</v>
      </c>
      <c r="H16" s="9">
        <f t="shared" si="0"/>
        <v>10485922</v>
      </c>
      <c r="I16" s="28"/>
      <c r="J16" s="32" t="s">
        <v>133</v>
      </c>
      <c r="K16" s="33">
        <f>SUM(G22:G27)</f>
        <v>1078000</v>
      </c>
    </row>
    <row r="17" spans="1:11" ht="15.75" x14ac:dyDescent="0.25">
      <c r="A17" s="31"/>
      <c r="B17" s="62" t="s">
        <v>128</v>
      </c>
      <c r="C17" s="62">
        <v>1</v>
      </c>
      <c r="D17" s="63">
        <v>60000</v>
      </c>
      <c r="E17" s="8"/>
      <c r="F17" s="8"/>
      <c r="G17" s="74">
        <f t="shared" si="1"/>
        <v>60000</v>
      </c>
      <c r="H17" s="9">
        <f t="shared" si="0"/>
        <v>10425922</v>
      </c>
      <c r="I17" s="28"/>
      <c r="J17" s="32" t="s">
        <v>136</v>
      </c>
      <c r="K17" s="33">
        <f>SUM(G28:G33)</f>
        <v>1072000</v>
      </c>
    </row>
    <row r="18" spans="1:11" ht="15.75" x14ac:dyDescent="0.25">
      <c r="A18" s="31"/>
      <c r="B18" s="62" t="s">
        <v>129</v>
      </c>
      <c r="C18" s="62">
        <v>1</v>
      </c>
      <c r="D18" s="63">
        <v>20000</v>
      </c>
      <c r="E18" s="8"/>
      <c r="F18" s="8"/>
      <c r="G18" s="74">
        <f t="shared" si="1"/>
        <v>20000</v>
      </c>
      <c r="H18" s="9">
        <f t="shared" si="0"/>
        <v>10405922</v>
      </c>
      <c r="I18" s="28"/>
      <c r="J18" s="32" t="s">
        <v>137</v>
      </c>
      <c r="K18" s="33">
        <f>SUM(G34:G39)</f>
        <v>10000</v>
      </c>
    </row>
    <row r="19" spans="1:11" ht="15.75" x14ac:dyDescent="0.25">
      <c r="A19" s="31"/>
      <c r="B19" s="62" t="s">
        <v>130</v>
      </c>
      <c r="C19" s="62">
        <v>2</v>
      </c>
      <c r="D19" s="63">
        <v>40000</v>
      </c>
      <c r="E19" s="8"/>
      <c r="F19" s="8"/>
      <c r="G19" s="74">
        <f t="shared" si="1"/>
        <v>80000</v>
      </c>
      <c r="H19" s="9">
        <f t="shared" si="0"/>
        <v>10325922</v>
      </c>
      <c r="I19" s="28"/>
      <c r="J19" s="32"/>
      <c r="K19" s="33"/>
    </row>
    <row r="20" spans="1:11" ht="15.75" x14ac:dyDescent="0.25">
      <c r="A20" s="31"/>
      <c r="B20" s="62" t="s">
        <v>17</v>
      </c>
      <c r="C20" s="62">
        <v>1</v>
      </c>
      <c r="D20" s="63">
        <v>10000</v>
      </c>
      <c r="E20" s="8"/>
      <c r="F20" s="8"/>
      <c r="G20" s="74">
        <f t="shared" si="1"/>
        <v>10000</v>
      </c>
      <c r="H20" s="9">
        <f t="shared" si="0"/>
        <v>10315922</v>
      </c>
      <c r="I20" s="28"/>
      <c r="J20" s="32" t="s">
        <v>22</v>
      </c>
      <c r="K20" s="36">
        <f>SUM(K15:K19)</f>
        <v>3843000</v>
      </c>
    </row>
    <row r="21" spans="1:11" ht="15.75" x14ac:dyDescent="0.25">
      <c r="A21" s="31"/>
      <c r="B21" s="62" t="s">
        <v>131</v>
      </c>
      <c r="C21" s="62">
        <v>1</v>
      </c>
      <c r="D21" s="63">
        <v>320000</v>
      </c>
      <c r="E21" s="8"/>
      <c r="F21" s="8"/>
      <c r="G21" s="74">
        <f t="shared" si="1"/>
        <v>320000</v>
      </c>
      <c r="H21" s="9">
        <f t="shared" si="0"/>
        <v>9995922</v>
      </c>
      <c r="I21" s="28"/>
      <c r="J21" s="28"/>
      <c r="K21" s="28"/>
    </row>
    <row r="22" spans="1:11" ht="15.75" x14ac:dyDescent="0.25">
      <c r="A22" s="30" t="s">
        <v>132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9275922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9107922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9065922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8987922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70000</v>
      </c>
      <c r="E26" s="8"/>
      <c r="F26" s="8"/>
      <c r="G26" s="74">
        <f t="shared" si="1"/>
        <v>70000</v>
      </c>
      <c r="H26" s="9">
        <f t="shared" si="0"/>
        <v>8917922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8917922</v>
      </c>
      <c r="I27" s="28"/>
      <c r="J27" s="28"/>
      <c r="K27" s="28"/>
    </row>
    <row r="28" spans="1:11" ht="15.75" x14ac:dyDescent="0.25">
      <c r="A28" s="30" t="s">
        <v>134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8197922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8029922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14000</v>
      </c>
      <c r="E30" s="8"/>
      <c r="F30" s="8"/>
      <c r="G30" s="8">
        <f t="shared" si="1"/>
        <v>42000</v>
      </c>
      <c r="H30" s="9">
        <f t="shared" si="0"/>
        <v>7987922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12000</v>
      </c>
      <c r="E31" s="8"/>
      <c r="F31" s="8"/>
      <c r="G31" s="8">
        <f t="shared" si="1"/>
        <v>72000</v>
      </c>
      <c r="H31" s="9">
        <f t="shared" si="0"/>
        <v>7915922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8">
        <f t="shared" si="1"/>
        <v>70000</v>
      </c>
      <c r="H32" s="9">
        <f t="shared" si="0"/>
        <v>7845922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7845922</v>
      </c>
      <c r="I33" s="28"/>
      <c r="J33" s="28"/>
      <c r="K33" s="28"/>
    </row>
    <row r="34" spans="1:11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7845922</v>
      </c>
      <c r="I34" s="28"/>
      <c r="J34" s="28"/>
      <c r="K34" s="28"/>
    </row>
    <row r="35" spans="1:11" ht="15.75" x14ac:dyDescent="0.25">
      <c r="A35" s="31"/>
      <c r="B35" s="62" t="s">
        <v>135</v>
      </c>
      <c r="C35" s="62"/>
      <c r="D35" s="63"/>
      <c r="E35" s="8"/>
      <c r="F35" s="8"/>
      <c r="G35" s="74">
        <v>10000</v>
      </c>
      <c r="H35" s="9">
        <f t="shared" si="0"/>
        <v>7835922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7835922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7835922</v>
      </c>
      <c r="I37" s="28"/>
      <c r="J37" s="28"/>
      <c r="K37" s="28"/>
    </row>
    <row r="38" spans="1:11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7835922</v>
      </c>
      <c r="I38" s="28"/>
      <c r="J38" s="28"/>
      <c r="K38" s="28"/>
    </row>
    <row r="39" spans="1:11" ht="15.75" x14ac:dyDescent="0.25">
      <c r="A39" s="31"/>
      <c r="B39" s="28"/>
      <c r="C39" s="28"/>
      <c r="D39" s="29"/>
      <c r="E39" s="25"/>
      <c r="F39" s="25"/>
      <c r="G39" s="11"/>
      <c r="H39" s="26">
        <f t="shared" si="0"/>
        <v>7835922</v>
      </c>
      <c r="I39" s="28"/>
      <c r="J39" s="28"/>
      <c r="K39" s="28"/>
    </row>
    <row r="40" spans="1:11" ht="15.75" x14ac:dyDescent="0.25">
      <c r="A40" s="88" t="s">
        <v>138</v>
      </c>
      <c r="B40" s="14"/>
      <c r="C40" s="14"/>
      <c r="D40" s="16"/>
      <c r="E40" s="26">
        <f>SUM(E5:E39)</f>
        <v>900000</v>
      </c>
      <c r="F40" s="26">
        <f>SUM(F5:F39)</f>
        <v>200000</v>
      </c>
      <c r="G40" s="114">
        <f>SUM(G9:G39)</f>
        <v>3843000</v>
      </c>
      <c r="H40" s="114">
        <f>H4+E41-G40</f>
        <v>7835922</v>
      </c>
      <c r="I40" s="28"/>
      <c r="J40" s="28"/>
      <c r="K40" s="28"/>
    </row>
    <row r="41" spans="1:11" ht="15.75" x14ac:dyDescent="0.25">
      <c r="A41" s="115" t="s">
        <v>139</v>
      </c>
      <c r="B41" s="115"/>
      <c r="C41" s="88"/>
      <c r="D41" s="35"/>
      <c r="E41" s="116">
        <f>E40+F40</f>
        <v>1100000</v>
      </c>
      <c r="F41" s="116"/>
      <c r="G41" s="114"/>
      <c r="H41" s="114"/>
      <c r="I41" s="28"/>
      <c r="J41" s="28"/>
      <c r="K41" s="28"/>
    </row>
    <row r="42" spans="1:1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6" workbookViewId="0">
      <selection activeCell="I4" sqref="I4"/>
    </sheetView>
  </sheetViews>
  <sheetFormatPr defaultRowHeight="15" x14ac:dyDescent="0.25"/>
  <cols>
    <col min="1" max="1" width="26.5703125" bestFit="1" customWidth="1"/>
    <col min="2" max="2" width="30" bestFit="1" customWidth="1"/>
    <col min="3" max="3" width="10.5703125" bestFit="1" customWidth="1"/>
    <col min="5" max="5" width="13.5703125" bestFit="1" customWidth="1"/>
    <col min="6" max="6" width="11.42578125" bestFit="1" customWidth="1"/>
    <col min="7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140</v>
      </c>
      <c r="B1" s="95"/>
      <c r="C1" s="95"/>
      <c r="D1" s="95"/>
      <c r="E1" s="95"/>
      <c r="F1" s="95"/>
      <c r="G1" s="95"/>
      <c r="H1" s="95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153</v>
      </c>
      <c r="B4" s="68"/>
      <c r="C4" s="68"/>
      <c r="D4" s="69"/>
      <c r="E4" s="68"/>
      <c r="F4" s="68"/>
      <c r="G4" s="68"/>
      <c r="H4" s="70">
        <v>7835922</v>
      </c>
      <c r="I4" s="28"/>
      <c r="J4" s="28"/>
      <c r="K4" s="28"/>
    </row>
    <row r="5" spans="1:11" ht="15.75" x14ac:dyDescent="0.25">
      <c r="A5" s="22">
        <v>45112</v>
      </c>
      <c r="B5" s="71" t="s">
        <v>141</v>
      </c>
      <c r="C5" s="72"/>
      <c r="D5" s="73"/>
      <c r="E5" s="8">
        <v>1000000</v>
      </c>
      <c r="F5" s="8"/>
      <c r="G5" s="8"/>
      <c r="H5" s="9">
        <f>H4+E5+F5-G5</f>
        <v>8835922</v>
      </c>
      <c r="I5" s="28"/>
      <c r="J5" s="28"/>
      <c r="K5" s="28"/>
    </row>
    <row r="6" spans="1:11" ht="15.75" x14ac:dyDescent="0.25">
      <c r="A6" s="22">
        <v>45124</v>
      </c>
      <c r="B6" s="71" t="s">
        <v>142</v>
      </c>
      <c r="C6" s="72"/>
      <c r="D6" s="73"/>
      <c r="E6" s="8">
        <v>500000</v>
      </c>
      <c r="F6" s="8"/>
      <c r="G6" s="8"/>
      <c r="H6" s="9">
        <f t="shared" ref="H6:H42" si="0">H5+E6+F6-G6</f>
        <v>9335922</v>
      </c>
      <c r="I6" s="28"/>
      <c r="J6" s="28"/>
      <c r="K6" s="28"/>
    </row>
    <row r="7" spans="1:11" ht="15.75" x14ac:dyDescent="0.25">
      <c r="A7" s="22">
        <v>45125</v>
      </c>
      <c r="B7" s="71" t="s">
        <v>143</v>
      </c>
      <c r="C7" s="72"/>
      <c r="D7" s="73"/>
      <c r="E7" s="8"/>
      <c r="F7" s="8">
        <v>800000</v>
      </c>
      <c r="G7" s="8"/>
      <c r="H7" s="9">
        <f t="shared" si="0"/>
        <v>10135922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10135922</v>
      </c>
      <c r="I8" s="28"/>
      <c r="J8" s="28"/>
      <c r="K8" s="28"/>
    </row>
    <row r="9" spans="1:11" ht="15.75" x14ac:dyDescent="0.25">
      <c r="A9" s="30" t="s">
        <v>144</v>
      </c>
      <c r="B9" s="62"/>
      <c r="C9" s="62"/>
      <c r="D9" s="63"/>
      <c r="E9" s="8"/>
      <c r="F9" s="8"/>
      <c r="G9" s="74"/>
      <c r="H9" s="9">
        <f t="shared" si="0"/>
        <v>10135922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9967922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125000</v>
      </c>
      <c r="E11" s="8"/>
      <c r="F11" s="8"/>
      <c r="G11" s="74">
        <f t="shared" ref="G11:G36" si="1">C11*D11</f>
        <v>750000</v>
      </c>
      <c r="H11" s="9">
        <f t="shared" si="0"/>
        <v>9217922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9139922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90000</v>
      </c>
      <c r="E13" s="8"/>
      <c r="F13" s="8"/>
      <c r="G13" s="74">
        <f t="shared" si="1"/>
        <v>90000</v>
      </c>
      <c r="H13" s="9">
        <f t="shared" si="0"/>
        <v>9049922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11000</v>
      </c>
      <c r="E14" s="8"/>
      <c r="F14" s="8"/>
      <c r="G14" s="74">
        <f t="shared" si="1"/>
        <v>33000</v>
      </c>
      <c r="H14" s="9">
        <f t="shared" si="0"/>
        <v>9016922</v>
      </c>
      <c r="I14" s="28"/>
      <c r="J14" s="28"/>
      <c r="K14" s="28"/>
    </row>
    <row r="15" spans="1:11" ht="15.75" x14ac:dyDescent="0.25">
      <c r="A15" s="31"/>
      <c r="B15" s="62" t="s">
        <v>131</v>
      </c>
      <c r="C15" s="62">
        <v>1</v>
      </c>
      <c r="D15" s="63">
        <v>320000</v>
      </c>
      <c r="E15" s="8"/>
      <c r="F15" s="8"/>
      <c r="G15" s="74">
        <f t="shared" si="1"/>
        <v>320000</v>
      </c>
      <c r="H15" s="9">
        <f t="shared" si="0"/>
        <v>8696922</v>
      </c>
      <c r="I15" s="28"/>
      <c r="J15" s="32" t="s">
        <v>146</v>
      </c>
      <c r="K15" s="33">
        <f>SUM(G9:G21)</f>
        <v>1439000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>H15+E16+F16-G16</f>
        <v>8696922</v>
      </c>
      <c r="I16" s="28"/>
      <c r="J16" s="32" t="s">
        <v>151</v>
      </c>
      <c r="K16" s="33">
        <f>SUM(G22:G27)</f>
        <v>1124000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8696922</v>
      </c>
      <c r="I17" s="28"/>
      <c r="J17" s="32" t="s">
        <v>152</v>
      </c>
      <c r="K17" s="33">
        <f>SUM(G28:G36)</f>
        <v>1385000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8696922</v>
      </c>
      <c r="I18" s="28"/>
      <c r="J18" s="32" t="s">
        <v>137</v>
      </c>
      <c r="K18" s="33">
        <f>SUM(G37:G42)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8696922</v>
      </c>
      <c r="I19" s="28"/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8696922</v>
      </c>
      <c r="I20" s="28"/>
      <c r="J20" s="32" t="s">
        <v>22</v>
      </c>
      <c r="K20" s="91">
        <f>SUM(K15:K19)</f>
        <v>3948000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8696922</v>
      </c>
      <c r="I21" s="28"/>
      <c r="J21" s="28"/>
      <c r="K21" s="28"/>
    </row>
    <row r="22" spans="1:11" ht="15.75" x14ac:dyDescent="0.25">
      <c r="A22" s="30" t="s">
        <v>145</v>
      </c>
      <c r="B22" s="62" t="s">
        <v>12</v>
      </c>
      <c r="C22" s="62">
        <v>6</v>
      </c>
      <c r="D22" s="63">
        <v>125000</v>
      </c>
      <c r="E22" s="8"/>
      <c r="F22" s="8"/>
      <c r="G22" s="74">
        <f t="shared" si="1"/>
        <v>750000</v>
      </c>
      <c r="H22" s="9">
        <f t="shared" si="0"/>
        <v>7946922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7778922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16000</v>
      </c>
      <c r="E24" s="8"/>
      <c r="F24" s="8"/>
      <c r="G24" s="74">
        <f t="shared" si="1"/>
        <v>48000</v>
      </c>
      <c r="H24" s="9">
        <f t="shared" si="0"/>
        <v>7730922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7652922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80000</v>
      </c>
      <c r="E26" s="8"/>
      <c r="F26" s="8"/>
      <c r="G26" s="74">
        <f t="shared" si="1"/>
        <v>80000</v>
      </c>
      <c r="H26" s="9">
        <f t="shared" si="0"/>
        <v>7572922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7572922</v>
      </c>
      <c r="I27" s="28"/>
      <c r="J27" s="28"/>
      <c r="K27" s="28"/>
    </row>
    <row r="28" spans="1:11" ht="15.75" x14ac:dyDescent="0.25">
      <c r="A28" s="30" t="s">
        <v>147</v>
      </c>
      <c r="B28" s="62" t="s">
        <v>12</v>
      </c>
      <c r="C28" s="62">
        <v>6</v>
      </c>
      <c r="D28" s="63">
        <v>125000</v>
      </c>
      <c r="E28" s="8"/>
      <c r="F28" s="8"/>
      <c r="G28" s="8">
        <f t="shared" si="1"/>
        <v>750000</v>
      </c>
      <c r="H28" s="9">
        <f t="shared" si="0"/>
        <v>6822922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6654922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16000</v>
      </c>
      <c r="E30" s="8"/>
      <c r="F30" s="8"/>
      <c r="G30" s="8">
        <f t="shared" si="1"/>
        <v>48000</v>
      </c>
      <c r="H30" s="9">
        <f t="shared" si="0"/>
        <v>6606922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8">
        <f t="shared" si="1"/>
        <v>84000</v>
      </c>
      <c r="H31" s="9">
        <f t="shared" si="0"/>
        <v>6522922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80000</v>
      </c>
      <c r="E32" s="8"/>
      <c r="F32" s="8"/>
      <c r="G32" s="8">
        <f t="shared" si="1"/>
        <v>80000</v>
      </c>
      <c r="H32" s="9">
        <f t="shared" si="0"/>
        <v>6442922</v>
      </c>
      <c r="I32" s="28"/>
      <c r="J32" s="28"/>
      <c r="K32" s="28"/>
    </row>
    <row r="33" spans="1:11" ht="15.75" x14ac:dyDescent="0.25">
      <c r="A33" s="31"/>
      <c r="B33" s="62" t="s">
        <v>127</v>
      </c>
      <c r="C33" s="62">
        <v>1</v>
      </c>
      <c r="D33" s="63">
        <v>65000</v>
      </c>
      <c r="E33" s="8"/>
      <c r="F33" s="8"/>
      <c r="G33" s="8">
        <f t="shared" si="1"/>
        <v>65000</v>
      </c>
      <c r="H33" s="9">
        <f t="shared" si="0"/>
        <v>6377922</v>
      </c>
      <c r="I33" s="28"/>
      <c r="J33" s="28"/>
      <c r="K33" s="28"/>
    </row>
    <row r="34" spans="1:11" ht="15.75" x14ac:dyDescent="0.25">
      <c r="A34" s="31"/>
      <c r="B34" s="62" t="s">
        <v>148</v>
      </c>
      <c r="C34" s="62">
        <v>1</v>
      </c>
      <c r="D34" s="63">
        <v>20000</v>
      </c>
      <c r="E34" s="8"/>
      <c r="F34" s="8"/>
      <c r="G34" s="8">
        <f t="shared" si="1"/>
        <v>20000</v>
      </c>
      <c r="H34" s="9">
        <f t="shared" si="0"/>
        <v>6357922</v>
      </c>
      <c r="I34" s="28"/>
      <c r="J34" s="28"/>
      <c r="K34" s="28"/>
    </row>
    <row r="35" spans="1:11" ht="15.75" x14ac:dyDescent="0.25">
      <c r="A35" s="31"/>
      <c r="B35" s="62" t="s">
        <v>149</v>
      </c>
      <c r="C35" s="62">
        <v>1</v>
      </c>
      <c r="D35" s="63">
        <v>40000</v>
      </c>
      <c r="E35" s="8"/>
      <c r="F35" s="8"/>
      <c r="G35" s="8">
        <f t="shared" si="1"/>
        <v>40000</v>
      </c>
      <c r="H35" s="9">
        <f t="shared" si="0"/>
        <v>6317922</v>
      </c>
      <c r="I35" s="28"/>
      <c r="J35" s="28"/>
      <c r="K35" s="28"/>
    </row>
    <row r="36" spans="1:11" ht="15.75" x14ac:dyDescent="0.25">
      <c r="A36" s="31"/>
      <c r="B36" s="62" t="s">
        <v>150</v>
      </c>
      <c r="C36" s="62">
        <v>1</v>
      </c>
      <c r="D36" s="63">
        <v>130000</v>
      </c>
      <c r="E36" s="8"/>
      <c r="F36" s="8"/>
      <c r="G36" s="8">
        <f t="shared" si="1"/>
        <v>130000</v>
      </c>
      <c r="H36" s="9">
        <f t="shared" si="0"/>
        <v>6187922</v>
      </c>
      <c r="I36" s="28"/>
      <c r="J36" s="28"/>
      <c r="K36" s="28"/>
    </row>
    <row r="37" spans="1:11" ht="15.75" x14ac:dyDescent="0.25">
      <c r="A37" s="30"/>
      <c r="B37" s="62"/>
      <c r="C37" s="62"/>
      <c r="D37" s="63"/>
      <c r="E37" s="8"/>
      <c r="F37" s="8"/>
      <c r="G37" s="74"/>
      <c r="H37" s="9">
        <f t="shared" si="0"/>
        <v>6187922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74"/>
      <c r="H38" s="9">
        <f t="shared" si="0"/>
        <v>6187922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6187922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6187922</v>
      </c>
      <c r="I40" s="28"/>
      <c r="J40" s="28"/>
      <c r="K40" s="28"/>
    </row>
    <row r="41" spans="1:11" ht="15.75" x14ac:dyDescent="0.25">
      <c r="A41" s="31"/>
      <c r="B41" s="64"/>
      <c r="C41" s="64"/>
      <c r="D41" s="65"/>
      <c r="E41" s="66"/>
      <c r="F41" s="66"/>
      <c r="G41" s="11"/>
      <c r="H41" s="67">
        <f t="shared" si="0"/>
        <v>6187922</v>
      </c>
      <c r="I41" s="28"/>
      <c r="J41" s="28"/>
      <c r="K41" s="28"/>
    </row>
    <row r="42" spans="1:11" ht="15.75" x14ac:dyDescent="0.25">
      <c r="A42" s="31"/>
      <c r="B42" s="28"/>
      <c r="C42" s="28"/>
      <c r="D42" s="29"/>
      <c r="E42" s="25"/>
      <c r="F42" s="25"/>
      <c r="G42" s="11"/>
      <c r="H42" s="26">
        <f t="shared" si="0"/>
        <v>6187922</v>
      </c>
      <c r="I42" s="28"/>
      <c r="J42" s="28"/>
      <c r="K42" s="28"/>
    </row>
    <row r="43" spans="1:11" ht="15.75" x14ac:dyDescent="0.25">
      <c r="A43" s="89" t="s">
        <v>154</v>
      </c>
      <c r="B43" s="14"/>
      <c r="C43" s="14"/>
      <c r="D43" s="16"/>
      <c r="E43" s="26">
        <f>SUM(E5:E42)</f>
        <v>1500000</v>
      </c>
      <c r="F43" s="26">
        <f>SUM(F5:F42)</f>
        <v>800000</v>
      </c>
      <c r="G43" s="114">
        <f>SUM(G9:G42)</f>
        <v>3948000</v>
      </c>
      <c r="H43" s="114">
        <f>H4+E44-G43</f>
        <v>6187922</v>
      </c>
      <c r="I43" s="28"/>
      <c r="J43" s="28"/>
      <c r="K43" s="28"/>
    </row>
    <row r="44" spans="1:11" ht="15.75" x14ac:dyDescent="0.25">
      <c r="A44" s="115" t="s">
        <v>155</v>
      </c>
      <c r="B44" s="115"/>
      <c r="C44" s="89"/>
      <c r="D44" s="35"/>
      <c r="E44" s="116">
        <f>E43+F43</f>
        <v>2300000</v>
      </c>
      <c r="F44" s="116"/>
      <c r="G44" s="114"/>
      <c r="H44" s="114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</sheetData>
  <mergeCells count="6">
    <mergeCell ref="A1:H1"/>
    <mergeCell ref="E2:F2"/>
    <mergeCell ref="G43:G44"/>
    <mergeCell ref="H43:H44"/>
    <mergeCell ref="A44:B44"/>
    <mergeCell ref="E44:F4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5" workbookViewId="0">
      <selection activeCell="H4" sqref="H4"/>
    </sheetView>
  </sheetViews>
  <sheetFormatPr defaultRowHeight="15" x14ac:dyDescent="0.25"/>
  <cols>
    <col min="1" max="1" width="26.5703125" bestFit="1" customWidth="1"/>
    <col min="2" max="2" width="28.710937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156</v>
      </c>
      <c r="B1" s="95"/>
      <c r="C1" s="95"/>
      <c r="D1" s="95"/>
      <c r="E1" s="95"/>
      <c r="F1" s="95"/>
      <c r="G1" s="95"/>
      <c r="H1" s="95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157</v>
      </c>
      <c r="B4" s="68"/>
      <c r="C4" s="68"/>
      <c r="D4" s="69"/>
      <c r="E4" s="68"/>
      <c r="F4" s="68"/>
      <c r="G4" s="68"/>
      <c r="H4" s="70">
        <v>6187922</v>
      </c>
      <c r="I4" s="28"/>
      <c r="J4" s="28"/>
      <c r="K4" s="28"/>
    </row>
    <row r="5" spans="1:11" ht="15.75" x14ac:dyDescent="0.25">
      <c r="A5" s="22">
        <v>45140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6987922</v>
      </c>
      <c r="I5" s="28"/>
      <c r="J5" s="28"/>
      <c r="K5" s="28"/>
    </row>
    <row r="6" spans="1:11" ht="15.75" x14ac:dyDescent="0.25">
      <c r="A6" s="22">
        <v>45155</v>
      </c>
      <c r="B6" s="71" t="s">
        <v>159</v>
      </c>
      <c r="C6" s="72"/>
      <c r="D6" s="73"/>
      <c r="E6" s="8">
        <v>500000</v>
      </c>
      <c r="F6" s="8"/>
      <c r="G6" s="8"/>
      <c r="H6" s="9">
        <f t="shared" ref="H6:H43" si="0">H5+E6+F6-G6</f>
        <v>7487922</v>
      </c>
      <c r="I6" s="28"/>
      <c r="J6" s="28"/>
      <c r="K6" s="28"/>
    </row>
    <row r="7" spans="1:11" ht="15.75" x14ac:dyDescent="0.25">
      <c r="A7" s="22">
        <v>45160</v>
      </c>
      <c r="B7" s="71" t="s">
        <v>160</v>
      </c>
      <c r="C7" s="72"/>
      <c r="D7" s="73"/>
      <c r="E7" s="8"/>
      <c r="F7" s="8">
        <v>900000</v>
      </c>
      <c r="G7" s="8"/>
      <c r="H7" s="9">
        <f t="shared" si="0"/>
        <v>8387922</v>
      </c>
      <c r="I7" s="28"/>
      <c r="J7" s="28"/>
      <c r="K7" s="28"/>
    </row>
    <row r="8" spans="1:11" ht="15.75" x14ac:dyDescent="0.25">
      <c r="A8" s="22">
        <v>45160</v>
      </c>
      <c r="B8" s="71" t="s">
        <v>162</v>
      </c>
      <c r="C8" s="72"/>
      <c r="D8" s="73"/>
      <c r="E8" s="8"/>
      <c r="F8" s="8">
        <v>2100000</v>
      </c>
      <c r="G8" s="8"/>
      <c r="H8" s="9">
        <f t="shared" si="0"/>
        <v>10487922</v>
      </c>
      <c r="I8" s="28"/>
      <c r="J8" s="28"/>
      <c r="K8" s="28"/>
    </row>
    <row r="9" spans="1:11" ht="15.75" x14ac:dyDescent="0.25">
      <c r="A9" s="22">
        <v>45166</v>
      </c>
      <c r="B9" s="71" t="s">
        <v>161</v>
      </c>
      <c r="C9" s="72"/>
      <c r="D9" s="73"/>
      <c r="E9" s="8"/>
      <c r="F9" s="8">
        <v>1100000</v>
      </c>
      <c r="G9" s="8"/>
      <c r="H9" s="9">
        <f t="shared" si="0"/>
        <v>11587922</v>
      </c>
      <c r="I9" s="28"/>
      <c r="J9" s="28"/>
      <c r="K9" s="28"/>
    </row>
    <row r="10" spans="1:11" ht="15.75" x14ac:dyDescent="0.25">
      <c r="A10" s="30" t="s">
        <v>163</v>
      </c>
      <c r="B10" s="62"/>
      <c r="C10" s="62"/>
      <c r="D10" s="63"/>
      <c r="E10" s="8"/>
      <c r="F10" s="8"/>
      <c r="G10" s="74"/>
      <c r="H10" s="9">
        <f t="shared" si="0"/>
        <v>11587922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14000</v>
      </c>
      <c r="E11" s="8"/>
      <c r="F11" s="8"/>
      <c r="G11" s="74">
        <f>C11*D11</f>
        <v>168000</v>
      </c>
      <c r="H11" s="9">
        <f t="shared" si="0"/>
        <v>11419922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10669922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10585922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10505922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10460922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1</v>
      </c>
      <c r="D16" s="63">
        <v>20000</v>
      </c>
      <c r="E16" s="8"/>
      <c r="F16" s="8"/>
      <c r="G16" s="74">
        <f t="shared" si="1"/>
        <v>20000</v>
      </c>
      <c r="H16" s="9">
        <f t="shared" si="0"/>
        <v>10440922</v>
      </c>
      <c r="I16" s="28"/>
      <c r="J16" s="32" t="s">
        <v>166</v>
      </c>
      <c r="K16" s="33">
        <f>SUM(G10:G22)</f>
        <v>1147000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10440922</v>
      </c>
      <c r="I17" s="28"/>
      <c r="J17" s="32" t="s">
        <v>167</v>
      </c>
      <c r="K17" s="33">
        <f>SUM(G23:G28)</f>
        <v>1127000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10440922</v>
      </c>
      <c r="I18" s="28"/>
      <c r="J18" s="32" t="s">
        <v>168</v>
      </c>
      <c r="K18" s="33">
        <f>SUM(G29:G37)</f>
        <v>1552000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10440922</v>
      </c>
      <c r="I19" s="28"/>
      <c r="J19" s="32" t="s">
        <v>137</v>
      </c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10440922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10440922</v>
      </c>
      <c r="I21" s="28"/>
      <c r="J21" s="32" t="s">
        <v>22</v>
      </c>
      <c r="K21" s="91">
        <f>SUM(K16:K20)</f>
        <v>3826000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10440922</v>
      </c>
      <c r="I22" s="28"/>
      <c r="J22" s="28"/>
      <c r="K22" s="28"/>
    </row>
    <row r="23" spans="1:11" ht="15.75" x14ac:dyDescent="0.25">
      <c r="A23" s="30" t="s">
        <v>164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9690922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14000</v>
      </c>
      <c r="E24" s="8"/>
      <c r="F24" s="8"/>
      <c r="G24" s="74">
        <f t="shared" si="1"/>
        <v>168000</v>
      </c>
      <c r="H24" s="9">
        <f t="shared" si="0"/>
        <v>9522922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9477922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9393922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9313922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9313922</v>
      </c>
      <c r="I28" s="28"/>
      <c r="J28" s="28"/>
      <c r="K28" s="28"/>
    </row>
    <row r="29" spans="1:11" ht="15.75" x14ac:dyDescent="0.25">
      <c r="A29" s="30" t="s">
        <v>165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8563922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14000</v>
      </c>
      <c r="E30" s="8"/>
      <c r="F30" s="8"/>
      <c r="G30" s="8">
        <f t="shared" si="1"/>
        <v>168000</v>
      </c>
      <c r="H30" s="9">
        <f t="shared" si="0"/>
        <v>8395922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8350922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8266922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75000</v>
      </c>
      <c r="E33" s="8"/>
      <c r="F33" s="8"/>
      <c r="G33" s="8">
        <v>75000</v>
      </c>
      <c r="H33" s="9">
        <f t="shared" si="0"/>
        <v>8191922</v>
      </c>
      <c r="I33" s="28"/>
      <c r="J33" s="28"/>
      <c r="K33" s="28"/>
    </row>
    <row r="34" spans="1:11" ht="15.75" x14ac:dyDescent="0.25">
      <c r="A34" s="31"/>
      <c r="B34" s="62" t="s">
        <v>130</v>
      </c>
      <c r="C34" s="62">
        <v>2</v>
      </c>
      <c r="D34" s="63">
        <v>40000</v>
      </c>
      <c r="E34" s="8"/>
      <c r="F34" s="8"/>
      <c r="G34" s="8">
        <f t="shared" si="1"/>
        <v>80000</v>
      </c>
      <c r="H34" s="9">
        <f t="shared" si="0"/>
        <v>8111922</v>
      </c>
      <c r="I34" s="28"/>
      <c r="J34" s="28"/>
      <c r="K34" s="28"/>
    </row>
    <row r="35" spans="1:11" ht="15.75" x14ac:dyDescent="0.25">
      <c r="A35" s="31"/>
      <c r="B35" s="62" t="s">
        <v>131</v>
      </c>
      <c r="C35" s="62">
        <v>1</v>
      </c>
      <c r="D35" s="63">
        <v>320000</v>
      </c>
      <c r="E35" s="8"/>
      <c r="F35" s="8"/>
      <c r="G35" s="8">
        <f t="shared" si="1"/>
        <v>320000</v>
      </c>
      <c r="H35" s="9">
        <f t="shared" si="0"/>
        <v>7791922</v>
      </c>
      <c r="I35" s="28"/>
      <c r="J35" s="28"/>
      <c r="K35" s="28"/>
    </row>
    <row r="36" spans="1:11" ht="15.75" x14ac:dyDescent="0.25">
      <c r="A36" s="31"/>
      <c r="B36" s="62" t="s">
        <v>17</v>
      </c>
      <c r="C36" s="62">
        <v>1</v>
      </c>
      <c r="D36" s="63">
        <v>30000</v>
      </c>
      <c r="E36" s="8"/>
      <c r="F36" s="8"/>
      <c r="G36" s="8">
        <f t="shared" si="1"/>
        <v>30000</v>
      </c>
      <c r="H36" s="9">
        <f t="shared" si="0"/>
        <v>7761922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7761922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7761922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7761922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7761922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7761922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7761922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7761922</v>
      </c>
      <c r="I43" s="28"/>
      <c r="J43" s="28"/>
      <c r="K43" s="28"/>
    </row>
    <row r="44" spans="1:11" ht="15.75" x14ac:dyDescent="0.25">
      <c r="A44" s="90" t="s">
        <v>169</v>
      </c>
      <c r="B44" s="14"/>
      <c r="C44" s="14"/>
      <c r="D44" s="16"/>
      <c r="E44" s="26">
        <f>SUM(E5:E43)</f>
        <v>1300000</v>
      </c>
      <c r="F44" s="26">
        <f>SUM(F5:F43)</f>
        <v>4100000</v>
      </c>
      <c r="G44" s="114">
        <f>SUM(G10:G43)</f>
        <v>3826000</v>
      </c>
      <c r="H44" s="114">
        <f>H4+E45-G44</f>
        <v>7761922</v>
      </c>
      <c r="I44" s="28"/>
      <c r="J44" s="28"/>
      <c r="K44" s="28"/>
    </row>
    <row r="45" spans="1:11" ht="15.75" x14ac:dyDescent="0.25">
      <c r="A45" s="115" t="s">
        <v>170</v>
      </c>
      <c r="B45" s="115"/>
      <c r="C45" s="90"/>
      <c r="D45" s="35"/>
      <c r="E45" s="116">
        <f>E44+F44</f>
        <v>5400000</v>
      </c>
      <c r="F45" s="116"/>
      <c r="G45" s="114"/>
      <c r="H45" s="114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6" workbookViewId="0">
      <selection sqref="A1:K47"/>
    </sheetView>
  </sheetViews>
  <sheetFormatPr defaultRowHeight="15" x14ac:dyDescent="0.25"/>
  <cols>
    <col min="1" max="1" width="26.5703125" bestFit="1" customWidth="1"/>
    <col min="2" max="2" width="39" customWidth="1"/>
    <col min="4" max="4" width="9.570312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171</v>
      </c>
      <c r="B1" s="95"/>
      <c r="C1" s="95"/>
      <c r="D1" s="95"/>
      <c r="E1" s="95"/>
      <c r="F1" s="95"/>
      <c r="G1" s="95"/>
      <c r="H1" s="95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172</v>
      </c>
      <c r="B4" s="68"/>
      <c r="C4" s="68"/>
      <c r="D4" s="69"/>
      <c r="E4" s="68"/>
      <c r="F4" s="68"/>
      <c r="G4" s="68"/>
      <c r="H4" s="70">
        <v>7761922</v>
      </c>
      <c r="I4" s="28"/>
      <c r="J4" s="28"/>
      <c r="K4" s="28"/>
    </row>
    <row r="5" spans="1:11" ht="15.75" x14ac:dyDescent="0.25">
      <c r="A5" s="22">
        <v>45175</v>
      </c>
      <c r="B5" s="71" t="s">
        <v>158</v>
      </c>
      <c r="C5" s="72"/>
      <c r="D5" s="73"/>
      <c r="E5" s="8">
        <v>400000</v>
      </c>
      <c r="F5" s="8"/>
      <c r="G5" s="8"/>
      <c r="H5" s="9">
        <f>H4+E5+F5-G5</f>
        <v>8161922</v>
      </c>
      <c r="I5" s="28"/>
      <c r="J5" s="28"/>
      <c r="K5" s="28"/>
    </row>
    <row r="6" spans="1:11" ht="15.75" x14ac:dyDescent="0.25">
      <c r="A6" s="22">
        <v>45175</v>
      </c>
      <c r="B6" s="71" t="s">
        <v>173</v>
      </c>
      <c r="C6" s="72"/>
      <c r="D6" s="73"/>
      <c r="E6" s="8"/>
      <c r="F6" s="8">
        <v>550000</v>
      </c>
      <c r="G6" s="8"/>
      <c r="H6" s="9">
        <f t="shared" ref="H6:H43" si="0">H5+E6+F6-G6</f>
        <v>8711922</v>
      </c>
      <c r="I6" s="28"/>
      <c r="J6" s="28"/>
      <c r="K6" s="28"/>
    </row>
    <row r="7" spans="1:11" ht="15.75" x14ac:dyDescent="0.25">
      <c r="A7" s="22">
        <v>45183</v>
      </c>
      <c r="B7" s="71" t="s">
        <v>176</v>
      </c>
      <c r="C7" s="72"/>
      <c r="D7" s="73"/>
      <c r="E7" s="8"/>
      <c r="F7" s="8">
        <v>300000</v>
      </c>
      <c r="G7" s="8"/>
      <c r="H7" s="9">
        <f t="shared" si="0"/>
        <v>9011922</v>
      </c>
      <c r="I7" s="28"/>
      <c r="J7" s="28"/>
      <c r="K7" s="28"/>
    </row>
    <row r="8" spans="1:11" ht="15.75" x14ac:dyDescent="0.25">
      <c r="A8" s="22">
        <v>45187</v>
      </c>
      <c r="B8" s="71" t="s">
        <v>174</v>
      </c>
      <c r="C8" s="72"/>
      <c r="D8" s="73"/>
      <c r="E8" s="8"/>
      <c r="F8" s="8">
        <v>300000</v>
      </c>
      <c r="G8" s="8"/>
      <c r="H8" s="9">
        <f t="shared" si="0"/>
        <v>9311922</v>
      </c>
      <c r="I8" s="28"/>
      <c r="J8" s="28"/>
      <c r="K8" s="28"/>
    </row>
    <row r="9" spans="1:11" ht="15.75" x14ac:dyDescent="0.25">
      <c r="A9" s="22">
        <v>45187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9811922</v>
      </c>
      <c r="I9" s="28"/>
      <c r="J9" s="28"/>
      <c r="K9" s="28"/>
    </row>
    <row r="10" spans="1:11" ht="15.75" x14ac:dyDescent="0.25">
      <c r="A10" s="30" t="s">
        <v>177</v>
      </c>
      <c r="B10" s="62"/>
      <c r="C10" s="62"/>
      <c r="D10" s="63"/>
      <c r="E10" s="8"/>
      <c r="F10" s="8"/>
      <c r="G10" s="74"/>
      <c r="H10" s="9">
        <f t="shared" si="0"/>
        <v>9811922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14500</v>
      </c>
      <c r="E11" s="8"/>
      <c r="F11" s="8"/>
      <c r="G11" s="74">
        <f>C11*D11</f>
        <v>174000</v>
      </c>
      <c r="H11" s="9">
        <f t="shared" si="0"/>
        <v>9637922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8887922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8803922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8723922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8678922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2</v>
      </c>
      <c r="D16" s="63">
        <v>20000</v>
      </c>
      <c r="E16" s="8"/>
      <c r="F16" s="8"/>
      <c r="G16" s="74">
        <f t="shared" si="1"/>
        <v>40000</v>
      </c>
      <c r="H16" s="9">
        <f t="shared" si="0"/>
        <v>8638922</v>
      </c>
      <c r="I16" s="28"/>
      <c r="J16" s="32" t="s">
        <v>180</v>
      </c>
      <c r="K16" s="33">
        <f>SUM(G10:G22)</f>
        <v>1690000</v>
      </c>
    </row>
    <row r="17" spans="1:11" ht="15.75" x14ac:dyDescent="0.25">
      <c r="A17" s="31"/>
      <c r="B17" s="62" t="s">
        <v>131</v>
      </c>
      <c r="C17" s="62">
        <v>1</v>
      </c>
      <c r="D17" s="63">
        <v>320000</v>
      </c>
      <c r="E17" s="8"/>
      <c r="F17" s="8"/>
      <c r="G17" s="74">
        <f t="shared" si="1"/>
        <v>320000</v>
      </c>
      <c r="H17" s="9">
        <f>H16+E17+F17-G17</f>
        <v>8318922</v>
      </c>
      <c r="I17" s="28"/>
      <c r="J17" s="32" t="s">
        <v>183</v>
      </c>
      <c r="K17" s="33">
        <f>SUM(G23:G28)</f>
        <v>1139000</v>
      </c>
    </row>
    <row r="18" spans="1:11" ht="15.75" x14ac:dyDescent="0.25">
      <c r="A18" s="31"/>
      <c r="B18" s="62" t="s">
        <v>127</v>
      </c>
      <c r="C18" s="62">
        <v>1</v>
      </c>
      <c r="D18" s="63">
        <v>65000</v>
      </c>
      <c r="E18" s="8"/>
      <c r="F18" s="8"/>
      <c r="G18" s="74">
        <f t="shared" si="1"/>
        <v>65000</v>
      </c>
      <c r="H18" s="9">
        <f t="shared" si="0"/>
        <v>8253922</v>
      </c>
      <c r="I18" s="28"/>
      <c r="J18" s="32" t="s">
        <v>184</v>
      </c>
      <c r="K18" s="33">
        <f>SUM(G29:G37)</f>
        <v>1129000</v>
      </c>
    </row>
    <row r="19" spans="1:11" ht="15.75" x14ac:dyDescent="0.25">
      <c r="A19" s="31"/>
      <c r="B19" s="62" t="s">
        <v>126</v>
      </c>
      <c r="C19" s="62">
        <v>1</v>
      </c>
      <c r="D19" s="63">
        <v>42000</v>
      </c>
      <c r="E19" s="8"/>
      <c r="F19" s="8"/>
      <c r="G19" s="74">
        <f t="shared" si="1"/>
        <v>42000</v>
      </c>
      <c r="H19" s="9">
        <f t="shared" si="0"/>
        <v>8211922</v>
      </c>
      <c r="I19" s="28"/>
      <c r="J19" s="32"/>
      <c r="K19" s="33">
        <f>SUM(G38:G43)</f>
        <v>0</v>
      </c>
    </row>
    <row r="20" spans="1:11" ht="15.75" x14ac:dyDescent="0.25">
      <c r="A20" s="31"/>
      <c r="B20" s="62" t="s">
        <v>178</v>
      </c>
      <c r="C20" s="62">
        <v>1</v>
      </c>
      <c r="D20" s="63">
        <v>30000</v>
      </c>
      <c r="E20" s="8"/>
      <c r="F20" s="8"/>
      <c r="G20" s="74">
        <f t="shared" si="1"/>
        <v>30000</v>
      </c>
      <c r="H20" s="9">
        <f t="shared" si="0"/>
        <v>8181922</v>
      </c>
      <c r="I20" s="28"/>
      <c r="J20" s="32"/>
      <c r="K20" s="33"/>
    </row>
    <row r="21" spans="1:11" ht="15.75" x14ac:dyDescent="0.25">
      <c r="A21" s="31"/>
      <c r="B21" s="62" t="s">
        <v>179</v>
      </c>
      <c r="C21" s="62">
        <v>1</v>
      </c>
      <c r="D21" s="63">
        <v>60000</v>
      </c>
      <c r="E21" s="8"/>
      <c r="F21" s="8"/>
      <c r="G21" s="74">
        <f t="shared" si="1"/>
        <v>60000</v>
      </c>
      <c r="H21" s="9">
        <f t="shared" si="0"/>
        <v>8121922</v>
      </c>
      <c r="I21" s="28"/>
      <c r="J21" s="32" t="s">
        <v>22</v>
      </c>
      <c r="K21" s="91">
        <f>SUM(K16:K20)</f>
        <v>3958000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8121922</v>
      </c>
      <c r="I22" s="28"/>
      <c r="J22" s="28"/>
      <c r="K22" s="28"/>
    </row>
    <row r="23" spans="1:11" ht="15.75" x14ac:dyDescent="0.25">
      <c r="A23" s="30" t="s">
        <v>181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7371922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7191922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7146922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7062922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6982922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6982922</v>
      </c>
      <c r="I28" s="28"/>
      <c r="J28" s="28"/>
      <c r="K28" s="28"/>
    </row>
    <row r="29" spans="1:11" ht="15.75" x14ac:dyDescent="0.25">
      <c r="A29" s="30" t="s">
        <v>182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6232922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15000</v>
      </c>
      <c r="E30" s="8"/>
      <c r="F30" s="8"/>
      <c r="G30" s="8">
        <f t="shared" si="1"/>
        <v>180000</v>
      </c>
      <c r="H30" s="9">
        <f t="shared" si="0"/>
        <v>6052922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6007922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5923922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70000</v>
      </c>
      <c r="E33" s="8"/>
      <c r="F33" s="8"/>
      <c r="G33" s="8">
        <v>70000</v>
      </c>
      <c r="H33" s="9">
        <f t="shared" si="0"/>
        <v>5853922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5853922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5853922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5853922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5853922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5853922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5853922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5853922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5853922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5853922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5853922</v>
      </c>
      <c r="I43" s="28"/>
      <c r="J43" s="28"/>
      <c r="K43" s="28"/>
    </row>
    <row r="44" spans="1:11" ht="15.75" x14ac:dyDescent="0.25">
      <c r="A44" s="92" t="s">
        <v>185</v>
      </c>
      <c r="B44" s="14"/>
      <c r="C44" s="14"/>
      <c r="D44" s="16"/>
      <c r="E44" s="26">
        <f>SUM(E5:E43)</f>
        <v>900000</v>
      </c>
      <c r="F44" s="26">
        <f>SUM(F5:F43)</f>
        <v>1150000</v>
      </c>
      <c r="G44" s="114">
        <f>SUM(G10:G43)</f>
        <v>3958000</v>
      </c>
      <c r="H44" s="114">
        <f>H4+E45-G44</f>
        <v>5853922</v>
      </c>
      <c r="I44" s="28"/>
      <c r="J44" s="28"/>
      <c r="K44" s="28"/>
    </row>
    <row r="45" spans="1:11" ht="15.75" x14ac:dyDescent="0.25">
      <c r="A45" s="115" t="s">
        <v>186</v>
      </c>
      <c r="B45" s="115"/>
      <c r="C45" s="92"/>
      <c r="D45" s="35"/>
      <c r="E45" s="116">
        <f>E44+F44</f>
        <v>2050000</v>
      </c>
      <c r="F45" s="116"/>
      <c r="G45" s="114"/>
      <c r="H45" s="114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8" workbookViewId="0">
      <selection sqref="A1:K47"/>
    </sheetView>
  </sheetViews>
  <sheetFormatPr defaultRowHeight="15" x14ac:dyDescent="0.25"/>
  <cols>
    <col min="1" max="1" width="26.5703125" bestFit="1" customWidth="1"/>
    <col min="2" max="2" width="32.42578125" bestFit="1" customWidth="1"/>
    <col min="3" max="3" width="10.5703125" bestFit="1" customWidth="1"/>
    <col min="4" max="4" width="9.5703125" bestFit="1" customWidth="1"/>
    <col min="5" max="8" width="13.5703125" bestFit="1" customWidth="1"/>
    <col min="11" max="11" width="13.140625" bestFit="1" customWidth="1"/>
  </cols>
  <sheetData>
    <row r="1" spans="1:11" ht="15.75" x14ac:dyDescent="0.25">
      <c r="A1" s="95" t="s">
        <v>187</v>
      </c>
      <c r="B1" s="95"/>
      <c r="C1" s="95"/>
      <c r="D1" s="95"/>
      <c r="E1" s="95"/>
      <c r="F1" s="95"/>
      <c r="G1" s="95"/>
      <c r="H1" s="95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188</v>
      </c>
      <c r="B4" s="68"/>
      <c r="C4" s="68"/>
      <c r="D4" s="69"/>
      <c r="E4" s="68"/>
      <c r="F4" s="68"/>
      <c r="G4" s="68"/>
      <c r="H4" s="70">
        <v>5853922</v>
      </c>
      <c r="I4" s="28"/>
      <c r="J4" s="28"/>
      <c r="K4" s="28"/>
    </row>
    <row r="5" spans="1:11" ht="15.75" x14ac:dyDescent="0.25">
      <c r="A5" s="22">
        <v>45202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6653922</v>
      </c>
      <c r="I5" s="28"/>
      <c r="J5" s="28"/>
      <c r="K5" s="28"/>
    </row>
    <row r="6" spans="1:11" ht="15.75" x14ac:dyDescent="0.25">
      <c r="A6" s="22">
        <v>45205</v>
      </c>
      <c r="B6" s="71" t="s">
        <v>189</v>
      </c>
      <c r="C6" s="72"/>
      <c r="D6" s="73"/>
      <c r="E6" s="8"/>
      <c r="F6" s="8">
        <v>500000</v>
      </c>
      <c r="G6" s="8"/>
      <c r="H6" s="9">
        <f t="shared" ref="H6:H43" si="0">H5+E6+F6-G6</f>
        <v>7153922</v>
      </c>
      <c r="I6" s="28"/>
      <c r="J6" s="28"/>
      <c r="K6" s="28"/>
    </row>
    <row r="7" spans="1:11" ht="15.75" x14ac:dyDescent="0.25">
      <c r="A7" s="22">
        <v>45212</v>
      </c>
      <c r="B7" s="71" t="s">
        <v>189</v>
      </c>
      <c r="C7" s="72"/>
      <c r="D7" s="73"/>
      <c r="E7" s="8"/>
      <c r="F7" s="8">
        <v>250000</v>
      </c>
      <c r="G7" s="8"/>
      <c r="H7" s="9">
        <f t="shared" si="0"/>
        <v>7403922</v>
      </c>
      <c r="I7" s="28"/>
      <c r="J7" s="28"/>
      <c r="K7" s="28"/>
    </row>
    <row r="8" spans="1:11" ht="15.75" x14ac:dyDescent="0.25">
      <c r="A8" s="22">
        <v>45214</v>
      </c>
      <c r="B8" s="71" t="s">
        <v>190</v>
      </c>
      <c r="C8" s="72"/>
      <c r="D8" s="73"/>
      <c r="E8" s="8"/>
      <c r="F8" s="8">
        <v>200000</v>
      </c>
      <c r="G8" s="8"/>
      <c r="H8" s="9">
        <f t="shared" si="0"/>
        <v>7603922</v>
      </c>
      <c r="I8" s="28"/>
      <c r="J8" s="28"/>
      <c r="K8" s="28"/>
    </row>
    <row r="9" spans="1:11" ht="15.75" x14ac:dyDescent="0.25">
      <c r="A9" s="22">
        <v>45222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8103922</v>
      </c>
      <c r="I9" s="28"/>
      <c r="J9" s="28"/>
      <c r="K9" s="28"/>
    </row>
    <row r="10" spans="1:11" ht="15.75" x14ac:dyDescent="0.25">
      <c r="A10" s="30" t="s">
        <v>191</v>
      </c>
      <c r="B10" s="62"/>
      <c r="C10" s="62"/>
      <c r="D10" s="63"/>
      <c r="E10" s="8"/>
      <c r="F10" s="8"/>
      <c r="G10" s="74"/>
      <c r="H10" s="9">
        <f t="shared" si="0"/>
        <v>8103922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15000</v>
      </c>
      <c r="E11" s="8"/>
      <c r="F11" s="8"/>
      <c r="G11" s="74">
        <f>C11*D11</f>
        <v>180000</v>
      </c>
      <c r="H11" s="9">
        <f t="shared" si="0"/>
        <v>7923922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7173922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7089922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70000</v>
      </c>
      <c r="E14" s="8"/>
      <c r="F14" s="8"/>
      <c r="G14" s="74">
        <f t="shared" si="1"/>
        <v>70000</v>
      </c>
      <c r="H14" s="9">
        <f t="shared" si="0"/>
        <v>7019922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6974922</v>
      </c>
      <c r="I15" s="28"/>
      <c r="J15" s="28"/>
      <c r="K15" s="28"/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6974922</v>
      </c>
      <c r="I16" s="28"/>
      <c r="J16" s="32" t="s">
        <v>195</v>
      </c>
      <c r="K16" s="33">
        <f>SUM(G10:G22)</f>
        <v>1129000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6974922</v>
      </c>
      <c r="I17" s="28"/>
      <c r="J17" s="32" t="s">
        <v>196</v>
      </c>
      <c r="K17" s="33">
        <f>SUM(G23:G30)</f>
        <v>1509000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6974922</v>
      </c>
      <c r="I18" s="28"/>
      <c r="J18" s="32" t="s">
        <v>106</v>
      </c>
      <c r="K18" s="33"/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6974922</v>
      </c>
      <c r="I19" s="28"/>
      <c r="J19" s="32"/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6974922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6974922</v>
      </c>
      <c r="I21" s="28"/>
      <c r="J21" s="32" t="s">
        <v>22</v>
      </c>
      <c r="K21" s="91">
        <f>SUM(K16:K20)</f>
        <v>2638000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6974922</v>
      </c>
      <c r="I22" s="28"/>
      <c r="J22" s="28"/>
      <c r="K22" s="28"/>
    </row>
    <row r="23" spans="1:11" ht="15.75" x14ac:dyDescent="0.25">
      <c r="A23" s="30" t="s">
        <v>192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6224922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6044922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5999922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5915922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60000</v>
      </c>
      <c r="E27" s="8"/>
      <c r="F27" s="8"/>
      <c r="G27" s="74">
        <f t="shared" si="1"/>
        <v>60000</v>
      </c>
      <c r="H27" s="9">
        <f t="shared" si="0"/>
        <v>5855922</v>
      </c>
      <c r="I27" s="28"/>
      <c r="J27" s="28"/>
      <c r="K27" s="28"/>
    </row>
    <row r="28" spans="1:11" ht="15.75" x14ac:dyDescent="0.25">
      <c r="A28" s="31"/>
      <c r="B28" s="62" t="s">
        <v>193</v>
      </c>
      <c r="C28" s="62">
        <v>1</v>
      </c>
      <c r="D28" s="63">
        <v>350000</v>
      </c>
      <c r="E28" s="8"/>
      <c r="F28" s="8"/>
      <c r="G28" s="8">
        <f t="shared" si="1"/>
        <v>350000</v>
      </c>
      <c r="H28" s="9">
        <f t="shared" si="0"/>
        <v>5505922</v>
      </c>
      <c r="I28" s="28"/>
      <c r="J28" s="28"/>
      <c r="K28" s="28"/>
    </row>
    <row r="29" spans="1:11" ht="15.75" x14ac:dyDescent="0.25">
      <c r="A29" s="30"/>
      <c r="B29" s="62" t="s">
        <v>194</v>
      </c>
      <c r="C29" s="62">
        <v>1</v>
      </c>
      <c r="D29" s="63">
        <v>30000</v>
      </c>
      <c r="E29" s="8"/>
      <c r="F29" s="8"/>
      <c r="G29" s="8">
        <f t="shared" si="1"/>
        <v>30000</v>
      </c>
      <c r="H29" s="9">
        <f t="shared" si="0"/>
        <v>5475922</v>
      </c>
      <c r="I29" s="28"/>
      <c r="J29" s="28"/>
      <c r="K29" s="28"/>
    </row>
    <row r="30" spans="1:11" ht="15.75" x14ac:dyDescent="0.25">
      <c r="A30" s="31"/>
      <c r="B30" s="62" t="s">
        <v>17</v>
      </c>
      <c r="C30" s="62">
        <v>1</v>
      </c>
      <c r="D30" s="63">
        <v>10000</v>
      </c>
      <c r="E30" s="8"/>
      <c r="F30" s="8"/>
      <c r="G30" s="8">
        <f t="shared" si="1"/>
        <v>10000</v>
      </c>
      <c r="H30" s="9">
        <f t="shared" si="0"/>
        <v>5465922</v>
      </c>
      <c r="I30" s="28"/>
      <c r="J30" s="28"/>
      <c r="K30" s="28"/>
    </row>
    <row r="31" spans="1:11" ht="15.75" x14ac:dyDescent="0.25">
      <c r="A31" s="31"/>
      <c r="B31" s="62"/>
      <c r="C31" s="62"/>
      <c r="D31" s="63"/>
      <c r="E31" s="8"/>
      <c r="F31" s="8"/>
      <c r="G31" s="8">
        <f t="shared" si="1"/>
        <v>0</v>
      </c>
      <c r="H31" s="9">
        <f t="shared" si="0"/>
        <v>5465922</v>
      </c>
      <c r="I31" s="28"/>
      <c r="J31" s="28"/>
      <c r="K31" s="28"/>
    </row>
    <row r="32" spans="1:11" ht="15.75" x14ac:dyDescent="0.25">
      <c r="A32" s="31"/>
      <c r="B32" s="62"/>
      <c r="C32" s="62"/>
      <c r="D32" s="63"/>
      <c r="E32" s="8"/>
      <c r="F32" s="8"/>
      <c r="G32" s="8">
        <f t="shared" si="1"/>
        <v>0</v>
      </c>
      <c r="H32" s="9">
        <f t="shared" si="0"/>
        <v>5465922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5465922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5465922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5465922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5465922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5465922</v>
      </c>
      <c r="I37" s="28"/>
      <c r="J37" s="28"/>
      <c r="K37" s="28"/>
    </row>
    <row r="38" spans="1:11" ht="15.75" x14ac:dyDescent="0.25">
      <c r="A38" s="30" t="s">
        <v>199</v>
      </c>
      <c r="B38" s="62"/>
      <c r="C38" s="62"/>
      <c r="D38" s="63"/>
      <c r="E38" s="8"/>
      <c r="F38" s="8"/>
      <c r="G38" s="74"/>
      <c r="H38" s="9">
        <f t="shared" si="0"/>
        <v>5465922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5465922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5465922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5465922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5465922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5465922</v>
      </c>
      <c r="I43" s="28"/>
      <c r="J43" s="28"/>
      <c r="K43" s="28"/>
    </row>
    <row r="44" spans="1:11" ht="15.75" x14ac:dyDescent="0.25">
      <c r="A44" s="93" t="s">
        <v>197</v>
      </c>
      <c r="B44" s="14"/>
      <c r="C44" s="14"/>
      <c r="D44" s="16"/>
      <c r="E44" s="26">
        <f>SUM(E5:E43)</f>
        <v>1300000</v>
      </c>
      <c r="F44" s="26">
        <f>SUM(F5:F43)</f>
        <v>950000</v>
      </c>
      <c r="G44" s="114">
        <f>SUM(G10:G43)</f>
        <v>2638000</v>
      </c>
      <c r="H44" s="114">
        <f>H4+E45-G44</f>
        <v>5465922</v>
      </c>
      <c r="I44" s="28"/>
      <c r="J44" s="28"/>
      <c r="K44" s="28"/>
    </row>
    <row r="45" spans="1:11" ht="15.75" x14ac:dyDescent="0.25">
      <c r="A45" s="115" t="s">
        <v>198</v>
      </c>
      <c r="B45" s="115"/>
      <c r="C45" s="93"/>
      <c r="D45" s="35"/>
      <c r="E45" s="116">
        <f>E44+F44</f>
        <v>2250000</v>
      </c>
      <c r="F45" s="116"/>
      <c r="G45" s="114"/>
      <c r="H45" s="114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29" workbookViewId="0">
      <selection activeCell="J48" sqref="J48"/>
    </sheetView>
  </sheetViews>
  <sheetFormatPr defaultRowHeight="15" x14ac:dyDescent="0.25"/>
  <cols>
    <col min="1" max="1" width="28.42578125" customWidth="1"/>
    <col min="2" max="2" width="27.42578125" bestFit="1" customWidth="1"/>
    <col min="3" max="3" width="10.5703125" bestFit="1" customWidth="1"/>
    <col min="4" max="4" width="9.570312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5" t="s">
        <v>200</v>
      </c>
      <c r="B1" s="95"/>
      <c r="C1" s="95"/>
      <c r="D1" s="95"/>
      <c r="E1" s="95"/>
      <c r="F1" s="95"/>
      <c r="G1" s="95"/>
      <c r="H1" s="95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9" t="s">
        <v>4</v>
      </c>
      <c r="F2" s="100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201</v>
      </c>
      <c r="B4" s="68"/>
      <c r="C4" s="68"/>
      <c r="D4" s="69"/>
      <c r="E4" s="68"/>
      <c r="F4" s="68"/>
      <c r="G4" s="68"/>
      <c r="H4" s="70">
        <v>5465922</v>
      </c>
      <c r="I4" s="28"/>
      <c r="J4" s="28"/>
      <c r="K4" s="28"/>
    </row>
    <row r="5" spans="1:11" ht="15.75" x14ac:dyDescent="0.25">
      <c r="A5" s="22">
        <v>45234</v>
      </c>
      <c r="B5" s="71" t="s">
        <v>202</v>
      </c>
      <c r="C5" s="72"/>
      <c r="D5" s="73"/>
      <c r="E5" s="8"/>
      <c r="F5" s="8">
        <v>300000</v>
      </c>
      <c r="G5" s="8"/>
      <c r="H5" s="9">
        <f>H4+E5+F5-G5</f>
        <v>5765922</v>
      </c>
      <c r="I5" s="28"/>
      <c r="J5" s="28"/>
      <c r="K5" s="28"/>
    </row>
    <row r="6" spans="1:11" ht="15.75" x14ac:dyDescent="0.25">
      <c r="A6" s="22"/>
      <c r="B6" s="71" t="s">
        <v>203</v>
      </c>
      <c r="C6" s="72"/>
      <c r="D6" s="73"/>
      <c r="E6" s="8"/>
      <c r="F6" s="8">
        <v>300000</v>
      </c>
      <c r="G6" s="8"/>
      <c r="H6" s="9">
        <f t="shared" ref="H6:H48" si="0">H5+E6+F6-G6</f>
        <v>6065922</v>
      </c>
      <c r="I6" s="28"/>
      <c r="J6" s="28"/>
      <c r="K6" s="28"/>
    </row>
    <row r="7" spans="1:11" ht="15.75" x14ac:dyDescent="0.25">
      <c r="A7" s="22"/>
      <c r="B7" s="71" t="s">
        <v>204</v>
      </c>
      <c r="C7" s="72"/>
      <c r="D7" s="73"/>
      <c r="E7" s="8"/>
      <c r="F7" s="8">
        <v>300000</v>
      </c>
      <c r="G7" s="8"/>
      <c r="H7" s="9">
        <f t="shared" si="0"/>
        <v>6365922</v>
      </c>
      <c r="I7" s="28"/>
      <c r="J7" s="28"/>
      <c r="K7" s="28"/>
    </row>
    <row r="8" spans="1:11" ht="15.75" x14ac:dyDescent="0.25">
      <c r="A8" s="22"/>
      <c r="B8" s="71" t="s">
        <v>205</v>
      </c>
      <c r="C8" s="72"/>
      <c r="D8" s="73"/>
      <c r="E8" s="8"/>
      <c r="F8" s="8">
        <v>300000</v>
      </c>
      <c r="G8" s="8"/>
      <c r="H8" s="9">
        <f t="shared" si="0"/>
        <v>6665922</v>
      </c>
      <c r="I8" s="28"/>
      <c r="J8" s="28"/>
      <c r="K8" s="28"/>
    </row>
    <row r="9" spans="1:11" ht="15.75" x14ac:dyDescent="0.25">
      <c r="A9" s="22" t="s">
        <v>206</v>
      </c>
      <c r="B9" s="71" t="s">
        <v>207</v>
      </c>
      <c r="C9" s="72"/>
      <c r="D9" s="73"/>
      <c r="E9" s="8"/>
      <c r="F9" s="8">
        <v>100000</v>
      </c>
      <c r="G9" s="8"/>
      <c r="H9" s="9">
        <f t="shared" si="0"/>
        <v>6765922</v>
      </c>
      <c r="I9" s="28" t="s">
        <v>210</v>
      </c>
      <c r="J9" s="28"/>
      <c r="K9" s="28"/>
    </row>
    <row r="10" spans="1:11" ht="15.75" x14ac:dyDescent="0.25">
      <c r="A10" s="22"/>
      <c r="B10" s="71" t="s">
        <v>208</v>
      </c>
      <c r="C10" s="72"/>
      <c r="D10" s="73"/>
      <c r="E10" s="8"/>
      <c r="F10" s="8">
        <v>150000</v>
      </c>
      <c r="G10" s="8"/>
      <c r="H10" s="9">
        <f t="shared" si="0"/>
        <v>6915922</v>
      </c>
      <c r="I10" s="28" t="s">
        <v>210</v>
      </c>
      <c r="J10" s="28"/>
      <c r="K10" s="28"/>
    </row>
    <row r="11" spans="1:11" ht="15.75" x14ac:dyDescent="0.25">
      <c r="A11" s="22"/>
      <c r="B11" s="71" t="s">
        <v>209</v>
      </c>
      <c r="C11" s="72"/>
      <c r="D11" s="73"/>
      <c r="E11" s="8"/>
      <c r="F11" s="8">
        <v>300000</v>
      </c>
      <c r="G11" s="8"/>
      <c r="H11" s="9">
        <f t="shared" si="0"/>
        <v>7215922</v>
      </c>
      <c r="I11" s="28" t="s">
        <v>210</v>
      </c>
      <c r="J11" s="28"/>
      <c r="K11" s="28"/>
    </row>
    <row r="12" spans="1:11" ht="15.75" x14ac:dyDescent="0.25">
      <c r="A12" s="22"/>
      <c r="B12" s="71" t="s">
        <v>212</v>
      </c>
      <c r="C12" s="72"/>
      <c r="D12" s="73"/>
      <c r="E12" s="8"/>
      <c r="F12" s="8">
        <v>300000</v>
      </c>
      <c r="G12" s="8"/>
      <c r="H12" s="9">
        <f t="shared" si="0"/>
        <v>7515922</v>
      </c>
      <c r="I12" s="28"/>
      <c r="J12" s="28"/>
      <c r="K12" s="28"/>
    </row>
    <row r="13" spans="1:11" ht="15.75" x14ac:dyDescent="0.25">
      <c r="A13" s="22">
        <v>45243</v>
      </c>
      <c r="B13" s="71" t="s">
        <v>211</v>
      </c>
      <c r="C13" s="72"/>
      <c r="D13" s="73"/>
      <c r="E13" s="8">
        <v>500000</v>
      </c>
      <c r="F13" s="8"/>
      <c r="G13" s="8"/>
      <c r="H13" s="9">
        <f t="shared" si="0"/>
        <v>8015922</v>
      </c>
      <c r="I13" s="28"/>
      <c r="J13" s="28"/>
      <c r="K13" s="28"/>
    </row>
    <row r="14" spans="1:11" ht="15.75" x14ac:dyDescent="0.25">
      <c r="A14" s="22">
        <v>45256</v>
      </c>
      <c r="B14" s="71" t="s">
        <v>213</v>
      </c>
      <c r="C14" s="72"/>
      <c r="D14" s="73"/>
      <c r="E14" s="8"/>
      <c r="F14" s="8">
        <v>500000</v>
      </c>
      <c r="G14" s="8"/>
      <c r="H14" s="9">
        <f t="shared" si="0"/>
        <v>8515922</v>
      </c>
      <c r="I14" s="28"/>
      <c r="J14" s="28"/>
      <c r="K14" s="28"/>
    </row>
    <row r="15" spans="1:11" ht="15.75" x14ac:dyDescent="0.25">
      <c r="A15" s="30" t="s">
        <v>214</v>
      </c>
      <c r="B15" s="62"/>
      <c r="C15" s="62"/>
      <c r="D15" s="63"/>
      <c r="E15" s="8"/>
      <c r="F15" s="8"/>
      <c r="G15" s="74"/>
      <c r="H15" s="9">
        <f t="shared" si="0"/>
        <v>8515922</v>
      </c>
      <c r="I15" s="28"/>
      <c r="J15" s="28"/>
      <c r="K15" s="28"/>
    </row>
    <row r="16" spans="1:11" ht="15.75" x14ac:dyDescent="0.25">
      <c r="A16" s="61"/>
      <c r="B16" s="62" t="s">
        <v>9</v>
      </c>
      <c r="C16" s="62">
        <v>12</v>
      </c>
      <c r="D16" s="63">
        <v>0</v>
      </c>
      <c r="E16" s="8"/>
      <c r="F16" s="8"/>
      <c r="G16" s="74">
        <f>C16*D16</f>
        <v>0</v>
      </c>
      <c r="H16" s="9">
        <f t="shared" si="0"/>
        <v>8515922</v>
      </c>
      <c r="I16" s="117" t="s">
        <v>215</v>
      </c>
      <c r="J16" s="28"/>
      <c r="K16" s="28"/>
    </row>
    <row r="17" spans="1:11" ht="15.75" x14ac:dyDescent="0.25">
      <c r="A17" s="30"/>
      <c r="B17" s="62" t="s">
        <v>12</v>
      </c>
      <c r="C17" s="62">
        <v>6</v>
      </c>
      <c r="D17" s="63">
        <v>125000</v>
      </c>
      <c r="E17" s="8"/>
      <c r="F17" s="8"/>
      <c r="G17" s="74">
        <f t="shared" ref="G17:G44" si="1">C17*D17</f>
        <v>750000</v>
      </c>
      <c r="H17" s="9">
        <f t="shared" si="0"/>
        <v>7765922</v>
      </c>
      <c r="I17" s="28"/>
      <c r="J17" s="28"/>
      <c r="K17" s="28"/>
    </row>
    <row r="18" spans="1:11" ht="15.75" x14ac:dyDescent="0.25">
      <c r="A18" s="31"/>
      <c r="B18" s="62" t="s">
        <v>14</v>
      </c>
      <c r="C18" s="62">
        <v>6</v>
      </c>
      <c r="D18" s="63">
        <v>14000</v>
      </c>
      <c r="E18" s="8"/>
      <c r="F18" s="8"/>
      <c r="G18" s="74">
        <f t="shared" si="1"/>
        <v>84000</v>
      </c>
      <c r="H18" s="9">
        <f t="shared" si="0"/>
        <v>7681922</v>
      </c>
      <c r="I18" s="28"/>
      <c r="J18" s="28"/>
      <c r="K18" s="28"/>
    </row>
    <row r="19" spans="1:11" ht="15.75" x14ac:dyDescent="0.25">
      <c r="A19" s="31"/>
      <c r="B19" s="62" t="s">
        <v>15</v>
      </c>
      <c r="C19" s="62">
        <v>1</v>
      </c>
      <c r="D19" s="63">
        <v>70000</v>
      </c>
      <c r="E19" s="8"/>
      <c r="F19" s="8"/>
      <c r="G19" s="74">
        <f t="shared" si="1"/>
        <v>70000</v>
      </c>
      <c r="H19" s="9">
        <f t="shared" si="0"/>
        <v>7611922</v>
      </c>
      <c r="I19" s="28"/>
      <c r="J19" s="28"/>
      <c r="K19" s="28"/>
    </row>
    <row r="20" spans="1:11" ht="15.75" x14ac:dyDescent="0.25">
      <c r="A20" s="31"/>
      <c r="B20" s="62" t="s">
        <v>13</v>
      </c>
      <c r="C20" s="62">
        <v>3</v>
      </c>
      <c r="D20" s="63">
        <v>15000</v>
      </c>
      <c r="E20" s="8"/>
      <c r="F20" s="8"/>
      <c r="G20" s="74">
        <f t="shared" si="1"/>
        <v>45000</v>
      </c>
      <c r="H20" s="9">
        <f t="shared" si="0"/>
        <v>7566922</v>
      </c>
      <c r="I20" s="28"/>
      <c r="J20" s="28"/>
      <c r="K20" s="28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7566922</v>
      </c>
      <c r="I21" s="28"/>
      <c r="J21" s="32" t="s">
        <v>195</v>
      </c>
      <c r="K21" s="33">
        <f>SUM(G15:G27)</f>
        <v>949000</v>
      </c>
    </row>
    <row r="22" spans="1:11" ht="15.75" x14ac:dyDescent="0.25">
      <c r="A22" s="31"/>
      <c r="B22" s="62"/>
      <c r="C22" s="62">
        <v>6</v>
      </c>
      <c r="D22" s="63"/>
      <c r="E22" s="8"/>
      <c r="F22" s="8"/>
      <c r="G22" s="74">
        <f t="shared" si="1"/>
        <v>0</v>
      </c>
      <c r="H22" s="9">
        <f>H21+E22+F22-G22</f>
        <v>7566922</v>
      </c>
      <c r="I22" s="28"/>
      <c r="J22" s="32" t="s">
        <v>222</v>
      </c>
      <c r="K22" s="33">
        <f>SUM(G28:G38)</f>
        <v>1695000</v>
      </c>
    </row>
    <row r="23" spans="1:11" ht="15.75" x14ac:dyDescent="0.25">
      <c r="A23" s="31"/>
      <c r="B23" s="62"/>
      <c r="C23" s="62"/>
      <c r="D23" s="63"/>
      <c r="E23" s="8"/>
      <c r="F23" s="8"/>
      <c r="G23" s="74">
        <f t="shared" si="1"/>
        <v>0</v>
      </c>
      <c r="H23" s="9">
        <f t="shared" si="0"/>
        <v>7566922</v>
      </c>
      <c r="I23" s="28"/>
      <c r="J23" s="32" t="s">
        <v>224</v>
      </c>
      <c r="K23" s="33">
        <f>SUM(G40:G44)</f>
        <v>1135000</v>
      </c>
    </row>
    <row r="24" spans="1:11" ht="15.75" x14ac:dyDescent="0.25">
      <c r="A24" s="31"/>
      <c r="B24" s="62"/>
      <c r="C24" s="62"/>
      <c r="D24" s="63"/>
      <c r="E24" s="8"/>
      <c r="F24" s="8"/>
      <c r="G24" s="74">
        <f t="shared" si="1"/>
        <v>0</v>
      </c>
      <c r="H24" s="9">
        <f t="shared" si="0"/>
        <v>7566922</v>
      </c>
      <c r="I24" s="28"/>
      <c r="J24" s="32"/>
      <c r="K24" s="33"/>
    </row>
    <row r="25" spans="1:11" ht="15.75" x14ac:dyDescent="0.25">
      <c r="A25" s="31"/>
      <c r="B25" s="62"/>
      <c r="C25" s="62"/>
      <c r="D25" s="63"/>
      <c r="E25" s="8"/>
      <c r="F25" s="8"/>
      <c r="G25" s="74">
        <f t="shared" si="1"/>
        <v>0</v>
      </c>
      <c r="H25" s="9">
        <f t="shared" si="0"/>
        <v>7566922</v>
      </c>
      <c r="I25" s="28"/>
      <c r="J25" s="32"/>
      <c r="K25" s="33"/>
    </row>
    <row r="26" spans="1:11" ht="15.75" x14ac:dyDescent="0.25">
      <c r="A26" s="31"/>
      <c r="B26" s="62"/>
      <c r="C26" s="62"/>
      <c r="D26" s="63"/>
      <c r="E26" s="8"/>
      <c r="F26" s="8"/>
      <c r="G26" s="74">
        <f t="shared" si="1"/>
        <v>0</v>
      </c>
      <c r="H26" s="9">
        <f t="shared" si="0"/>
        <v>7566922</v>
      </c>
      <c r="I26" s="28"/>
      <c r="J26" s="32" t="s">
        <v>22</v>
      </c>
      <c r="K26" s="91">
        <f>SUM(K21:K25)</f>
        <v>3779000</v>
      </c>
    </row>
    <row r="27" spans="1:11" ht="15.75" x14ac:dyDescent="0.25">
      <c r="A27" s="31"/>
      <c r="B27" s="62"/>
      <c r="C27" s="62"/>
      <c r="D27" s="63"/>
      <c r="E27" s="8"/>
      <c r="F27" s="8"/>
      <c r="G27" s="74">
        <f t="shared" si="1"/>
        <v>0</v>
      </c>
      <c r="H27" s="9">
        <f t="shared" si="0"/>
        <v>7566922</v>
      </c>
      <c r="I27" s="28"/>
      <c r="J27" s="28"/>
      <c r="K27" s="28"/>
    </row>
    <row r="28" spans="1:11" ht="15.75" x14ac:dyDescent="0.25">
      <c r="A28" s="30" t="s">
        <v>216</v>
      </c>
      <c r="B28" s="62" t="s">
        <v>12</v>
      </c>
      <c r="C28" s="62">
        <v>6</v>
      </c>
      <c r="D28" s="63">
        <v>125000</v>
      </c>
      <c r="E28" s="8"/>
      <c r="F28" s="8"/>
      <c r="G28" s="74">
        <f t="shared" si="1"/>
        <v>750000</v>
      </c>
      <c r="H28" s="9">
        <f t="shared" si="0"/>
        <v>6816922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16000</v>
      </c>
      <c r="E29" s="8"/>
      <c r="F29" s="8"/>
      <c r="G29" s="74">
        <f t="shared" si="1"/>
        <v>192000</v>
      </c>
      <c r="H29" s="9">
        <f t="shared" si="0"/>
        <v>6624922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15000</v>
      </c>
      <c r="E30" s="8"/>
      <c r="F30" s="8"/>
      <c r="G30" s="74">
        <f t="shared" si="1"/>
        <v>45000</v>
      </c>
      <c r="H30" s="9">
        <f t="shared" si="0"/>
        <v>6579922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74">
        <f t="shared" si="1"/>
        <v>84000</v>
      </c>
      <c r="H31" s="9">
        <f t="shared" si="0"/>
        <v>6495922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74">
        <f t="shared" si="1"/>
        <v>70000</v>
      </c>
      <c r="H32" s="9">
        <f t="shared" si="0"/>
        <v>6425922</v>
      </c>
      <c r="I32" s="28"/>
      <c r="J32" s="28"/>
      <c r="K32" s="28"/>
    </row>
    <row r="33" spans="1:11" ht="15.75" x14ac:dyDescent="0.25">
      <c r="A33" s="31"/>
      <c r="B33" s="62" t="s">
        <v>193</v>
      </c>
      <c r="C33" s="62">
        <v>1</v>
      </c>
      <c r="D33" s="63">
        <v>350000</v>
      </c>
      <c r="E33" s="8"/>
      <c r="F33" s="8"/>
      <c r="G33" s="8">
        <f t="shared" si="1"/>
        <v>350000</v>
      </c>
      <c r="H33" s="9">
        <f t="shared" si="0"/>
        <v>6075922</v>
      </c>
      <c r="I33" s="28"/>
      <c r="J33" s="28"/>
      <c r="K33" s="28"/>
    </row>
    <row r="34" spans="1:11" ht="15.75" x14ac:dyDescent="0.25">
      <c r="A34" s="30"/>
      <c r="B34" s="62" t="s">
        <v>194</v>
      </c>
      <c r="C34" s="62">
        <v>2</v>
      </c>
      <c r="D34" s="63">
        <v>32000</v>
      </c>
      <c r="E34" s="8"/>
      <c r="F34" s="8"/>
      <c r="G34" s="8">
        <f t="shared" si="1"/>
        <v>64000</v>
      </c>
      <c r="H34" s="9">
        <f t="shared" si="0"/>
        <v>6011922</v>
      </c>
      <c r="I34" s="28"/>
      <c r="J34" s="28"/>
      <c r="K34" s="28"/>
    </row>
    <row r="35" spans="1:11" ht="15.75" x14ac:dyDescent="0.25">
      <c r="A35" s="31"/>
      <c r="B35" s="62" t="s">
        <v>217</v>
      </c>
      <c r="C35" s="62">
        <v>1</v>
      </c>
      <c r="D35" s="63">
        <v>35000</v>
      </c>
      <c r="E35" s="8"/>
      <c r="F35" s="8"/>
      <c r="G35" s="8">
        <f t="shared" si="1"/>
        <v>35000</v>
      </c>
      <c r="H35" s="9">
        <f t="shared" si="0"/>
        <v>5976922</v>
      </c>
      <c r="I35" s="28" t="s">
        <v>218</v>
      </c>
      <c r="J35" s="28"/>
      <c r="K35" s="28"/>
    </row>
    <row r="36" spans="1:11" ht="15.75" x14ac:dyDescent="0.25">
      <c r="A36" s="31"/>
      <c r="B36" s="62" t="s">
        <v>219</v>
      </c>
      <c r="C36" s="62">
        <v>1</v>
      </c>
      <c r="D36" s="63">
        <v>65000</v>
      </c>
      <c r="E36" s="8"/>
      <c r="F36" s="8"/>
      <c r="G36" s="8">
        <f t="shared" si="1"/>
        <v>65000</v>
      </c>
      <c r="H36" s="9">
        <f t="shared" si="0"/>
        <v>5911922</v>
      </c>
      <c r="I36" s="28" t="s">
        <v>220</v>
      </c>
      <c r="J36" s="28"/>
      <c r="K36" s="28"/>
    </row>
    <row r="37" spans="1:11" ht="15.75" x14ac:dyDescent="0.25">
      <c r="A37" s="31"/>
      <c r="B37" s="62" t="s">
        <v>221</v>
      </c>
      <c r="C37" s="62">
        <v>2</v>
      </c>
      <c r="D37" s="63">
        <v>20000</v>
      </c>
      <c r="E37" s="8"/>
      <c r="F37" s="8"/>
      <c r="G37" s="8">
        <f t="shared" si="1"/>
        <v>40000</v>
      </c>
      <c r="H37" s="9">
        <f t="shared" si="0"/>
        <v>5871922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8">
        <f t="shared" si="1"/>
        <v>0</v>
      </c>
      <c r="H38" s="9">
        <f t="shared" si="0"/>
        <v>5871922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8">
        <f t="shared" si="1"/>
        <v>0</v>
      </c>
      <c r="H39" s="9">
        <f t="shared" si="0"/>
        <v>5871922</v>
      </c>
      <c r="I39" s="28"/>
      <c r="J39" s="28"/>
      <c r="K39" s="28"/>
    </row>
    <row r="40" spans="1:11" ht="15.75" x14ac:dyDescent="0.25">
      <c r="A40" s="31" t="s">
        <v>223</v>
      </c>
      <c r="B40" s="62" t="s">
        <v>12</v>
      </c>
      <c r="C40" s="62">
        <v>6</v>
      </c>
      <c r="D40" s="63">
        <v>125000</v>
      </c>
      <c r="E40" s="8"/>
      <c r="F40" s="8"/>
      <c r="G40" s="8">
        <f t="shared" si="1"/>
        <v>750000</v>
      </c>
      <c r="H40" s="9">
        <f t="shared" si="0"/>
        <v>5121922</v>
      </c>
      <c r="I40" s="28"/>
      <c r="J40" s="28"/>
      <c r="K40" s="28"/>
    </row>
    <row r="41" spans="1:11" ht="15.75" x14ac:dyDescent="0.25">
      <c r="A41" s="31"/>
      <c r="B41" s="62" t="s">
        <v>9</v>
      </c>
      <c r="C41" s="62">
        <v>12</v>
      </c>
      <c r="D41" s="63">
        <v>16000</v>
      </c>
      <c r="E41" s="8"/>
      <c r="F41" s="8"/>
      <c r="G41" s="8">
        <f t="shared" si="1"/>
        <v>192000</v>
      </c>
      <c r="H41" s="9">
        <f t="shared" si="0"/>
        <v>4929922</v>
      </c>
      <c r="I41" s="28"/>
      <c r="J41" s="28"/>
      <c r="K41" s="28"/>
    </row>
    <row r="42" spans="1:11" ht="15.75" x14ac:dyDescent="0.25">
      <c r="A42" s="31"/>
      <c r="B42" s="62" t="s">
        <v>13</v>
      </c>
      <c r="C42" s="62">
        <v>3</v>
      </c>
      <c r="D42" s="63">
        <v>15000</v>
      </c>
      <c r="E42" s="8"/>
      <c r="F42" s="8"/>
      <c r="G42" s="8">
        <f t="shared" si="1"/>
        <v>45000</v>
      </c>
      <c r="H42" s="9">
        <f t="shared" si="0"/>
        <v>4884922</v>
      </c>
      <c r="I42" s="28"/>
      <c r="J42" s="28"/>
      <c r="K42" s="28"/>
    </row>
    <row r="43" spans="1:11" ht="15.75" x14ac:dyDescent="0.25">
      <c r="A43" s="30"/>
      <c r="B43" s="62" t="s">
        <v>14</v>
      </c>
      <c r="C43" s="62">
        <v>6</v>
      </c>
      <c r="D43" s="63">
        <v>13000</v>
      </c>
      <c r="E43" s="8"/>
      <c r="F43" s="8"/>
      <c r="G43" s="74">
        <f t="shared" si="1"/>
        <v>78000</v>
      </c>
      <c r="H43" s="9">
        <f t="shared" si="0"/>
        <v>4806922</v>
      </c>
      <c r="I43" s="28"/>
      <c r="J43" s="28"/>
      <c r="K43" s="28"/>
    </row>
    <row r="44" spans="1:11" ht="15.75" x14ac:dyDescent="0.25">
      <c r="A44" s="31"/>
      <c r="B44" s="62" t="s">
        <v>15</v>
      </c>
      <c r="C44" s="62">
        <v>1</v>
      </c>
      <c r="D44" s="63">
        <v>70000</v>
      </c>
      <c r="E44" s="8"/>
      <c r="F44" s="8"/>
      <c r="G44" s="74">
        <f t="shared" si="1"/>
        <v>70000</v>
      </c>
      <c r="H44" s="9">
        <f t="shared" si="0"/>
        <v>4736922</v>
      </c>
      <c r="I44" s="28"/>
      <c r="J44" s="28"/>
      <c r="K44" s="28"/>
    </row>
    <row r="45" spans="1:11" ht="15.75" x14ac:dyDescent="0.25">
      <c r="A45" s="31"/>
      <c r="B45" s="62"/>
      <c r="C45" s="62"/>
      <c r="D45" s="63"/>
      <c r="E45" s="8"/>
      <c r="F45" s="8"/>
      <c r="G45" s="74"/>
      <c r="H45" s="9">
        <f t="shared" si="0"/>
        <v>4736922</v>
      </c>
      <c r="I45" s="28"/>
      <c r="J45" s="28"/>
      <c r="K45" s="28"/>
    </row>
    <row r="46" spans="1:11" ht="15.75" x14ac:dyDescent="0.25">
      <c r="A46" s="31"/>
      <c r="B46" s="62"/>
      <c r="C46" s="62"/>
      <c r="D46" s="63"/>
      <c r="E46" s="8"/>
      <c r="F46" s="8"/>
      <c r="G46" s="74"/>
      <c r="H46" s="9">
        <f t="shared" si="0"/>
        <v>4736922</v>
      </c>
      <c r="I46" s="28"/>
      <c r="J46" s="28"/>
      <c r="K46" s="28"/>
    </row>
    <row r="47" spans="1:11" ht="15.75" x14ac:dyDescent="0.25">
      <c r="A47" s="31"/>
      <c r="B47" s="64"/>
      <c r="C47" s="64"/>
      <c r="D47" s="65"/>
      <c r="E47" s="66"/>
      <c r="F47" s="66"/>
      <c r="G47" s="11"/>
      <c r="H47" s="67">
        <f t="shared" si="0"/>
        <v>4736922</v>
      </c>
      <c r="I47" s="28"/>
      <c r="J47" s="28"/>
      <c r="K47" s="28"/>
    </row>
    <row r="48" spans="1:11" ht="15.75" x14ac:dyDescent="0.25">
      <c r="A48" s="31"/>
      <c r="B48" s="28"/>
      <c r="C48" s="28"/>
      <c r="D48" s="29"/>
      <c r="E48" s="25"/>
      <c r="F48" s="25"/>
      <c r="G48" s="11"/>
      <c r="H48" s="26">
        <f t="shared" si="0"/>
        <v>4736922</v>
      </c>
      <c r="I48" s="28"/>
      <c r="J48" s="28"/>
      <c r="K48" s="28"/>
    </row>
    <row r="49" spans="1:11" ht="15.75" x14ac:dyDescent="0.25">
      <c r="A49" s="94" t="s">
        <v>225</v>
      </c>
      <c r="B49" s="14"/>
      <c r="C49" s="14"/>
      <c r="D49" s="16"/>
      <c r="E49" s="26">
        <f>SUM(E5:E48)</f>
        <v>500000</v>
      </c>
      <c r="F49" s="26">
        <f>SUM(F5:F48)</f>
        <v>2550000</v>
      </c>
      <c r="G49" s="114">
        <f>SUM(G15:G48)</f>
        <v>3779000</v>
      </c>
      <c r="H49" s="114">
        <f>H4+E50-G49</f>
        <v>4736922</v>
      </c>
      <c r="I49" s="28"/>
      <c r="J49" s="28"/>
      <c r="K49" s="28"/>
    </row>
    <row r="50" spans="1:11" ht="15.75" x14ac:dyDescent="0.25">
      <c r="A50" s="115" t="s">
        <v>226</v>
      </c>
      <c r="B50" s="115"/>
      <c r="C50" s="94"/>
      <c r="D50" s="35"/>
      <c r="E50" s="116">
        <f>E49+F49</f>
        <v>3050000</v>
      </c>
      <c r="F50" s="116"/>
      <c r="G50" s="114"/>
      <c r="H50" s="114"/>
      <c r="I50" s="28"/>
      <c r="J50" s="28"/>
      <c r="K50" s="28"/>
    </row>
    <row r="51" spans="1:11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</row>
    <row r="52" spans="1:11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</row>
  </sheetData>
  <mergeCells count="6">
    <mergeCell ref="A1:H1"/>
    <mergeCell ref="E2:F2"/>
    <mergeCell ref="G49:G50"/>
    <mergeCell ref="H49:H50"/>
    <mergeCell ref="A50:B50"/>
    <mergeCell ref="E50:F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T12-22</vt:lpstr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  <vt:lpstr>T10-23</vt:lpstr>
      <vt:lpstr>T11-23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2023-12-04T16:33:40Z</dcterms:modified>
</cp:coreProperties>
</file>