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075" activeTab="10"/>
  </bookViews>
  <sheets>
    <sheet name="T1-23" sheetId="9" r:id="rId1"/>
    <sheet name="T2-23" sheetId="10" r:id="rId2"/>
    <sheet name="T3-23" sheetId="11" r:id="rId3"/>
    <sheet name="T4-23" sheetId="12" r:id="rId4"/>
    <sheet name="T5-23" sheetId="13" r:id="rId5"/>
    <sheet name="T6-23" sheetId="14" r:id="rId6"/>
    <sheet name="T7-23" sheetId="15" r:id="rId7"/>
    <sheet name="T8-23" sheetId="16" r:id="rId8"/>
    <sheet name="T9-23" sheetId="17" r:id="rId9"/>
    <sheet name="T10-23" sheetId="18" r:id="rId10"/>
    <sheet name="T11-23" sheetId="19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1" i="19" l="1"/>
  <c r="E51" i="19"/>
  <c r="E52" i="19" s="1"/>
  <c r="G48" i="19"/>
  <c r="G47" i="19"/>
  <c r="G46" i="19"/>
  <c r="G45" i="19"/>
  <c r="G44" i="19"/>
  <c r="G43" i="19"/>
  <c r="G42" i="19"/>
  <c r="G41" i="19"/>
  <c r="G40" i="19"/>
  <c r="G38" i="19"/>
  <c r="G37" i="19"/>
  <c r="G36" i="19"/>
  <c r="G35" i="19"/>
  <c r="G34" i="19"/>
  <c r="G33" i="19"/>
  <c r="G32" i="19"/>
  <c r="K17" i="19" s="1"/>
  <c r="G31" i="19"/>
  <c r="G29" i="19"/>
  <c r="G28" i="19"/>
  <c r="G27" i="19"/>
  <c r="G26" i="19"/>
  <c r="G25" i="19"/>
  <c r="G24" i="19"/>
  <c r="G23" i="19"/>
  <c r="G22" i="19"/>
  <c r="G21" i="19"/>
  <c r="G19" i="19"/>
  <c r="G18" i="19"/>
  <c r="G17" i="19"/>
  <c r="G16" i="19"/>
  <c r="G15" i="19"/>
  <c r="G14" i="19"/>
  <c r="G13" i="19"/>
  <c r="G12" i="19"/>
  <c r="G11" i="19"/>
  <c r="G10" i="19"/>
  <c r="H5" i="19"/>
  <c r="H6" i="19" s="1"/>
  <c r="H7" i="19" s="1"/>
  <c r="H8" i="19" s="1"/>
  <c r="H9" i="19" s="1"/>
  <c r="K18" i="19" l="1"/>
  <c r="K16" i="19"/>
  <c r="H10" i="19"/>
  <c r="H11" i="19" s="1"/>
  <c r="H12" i="19" s="1"/>
  <c r="H13" i="19" s="1"/>
  <c r="H14" i="19" s="1"/>
  <c r="H15" i="19" s="1"/>
  <c r="H16" i="19" s="1"/>
  <c r="H17" i="19" s="1"/>
  <c r="H18" i="19" s="1"/>
  <c r="H19" i="19" s="1"/>
  <c r="H21" i="19" s="1"/>
  <c r="H22" i="19" s="1"/>
  <c r="H23" i="19" s="1"/>
  <c r="H24" i="19" s="1"/>
  <c r="H25" i="19" s="1"/>
  <c r="H26" i="19" s="1"/>
  <c r="H27" i="19" s="1"/>
  <c r="H28" i="19" s="1"/>
  <c r="H29" i="19" s="1"/>
  <c r="H30" i="19" s="1"/>
  <c r="H31" i="19" s="1"/>
  <c r="H32" i="19" s="1"/>
  <c r="H33" i="19" s="1"/>
  <c r="H34" i="19" s="1"/>
  <c r="H35" i="19" s="1"/>
  <c r="K15" i="19"/>
  <c r="G51" i="19"/>
  <c r="H51" i="19" s="1"/>
  <c r="K20" i="19" l="1"/>
  <c r="H20" i="19"/>
  <c r="H36" i="19"/>
  <c r="H37" i="19" s="1"/>
  <c r="H38" i="19" s="1"/>
  <c r="H40" i="19"/>
  <c r="H41" i="19" s="1"/>
  <c r="H42" i="19" s="1"/>
  <c r="H43" i="19" s="1"/>
  <c r="H44" i="19" s="1"/>
  <c r="H45" i="19" s="1"/>
  <c r="H46" i="19" s="1"/>
  <c r="H47" i="19" s="1"/>
  <c r="H48" i="19" s="1"/>
  <c r="H49" i="19" s="1"/>
  <c r="H50" i="19" s="1"/>
  <c r="F51" i="18" l="1"/>
  <c r="E51" i="18"/>
  <c r="E52" i="18" s="1"/>
  <c r="G48" i="18"/>
  <c r="G47" i="18"/>
  <c r="G46" i="18"/>
  <c r="G45" i="18"/>
  <c r="G44" i="18"/>
  <c r="G43" i="18"/>
  <c r="G42" i="18"/>
  <c r="K18" i="18" s="1"/>
  <c r="G41" i="18"/>
  <c r="G40" i="18"/>
  <c r="G38" i="18"/>
  <c r="G37" i="18"/>
  <c r="G36" i="18"/>
  <c r="G35" i="18"/>
  <c r="G34" i="18"/>
  <c r="G33" i="18"/>
  <c r="G32" i="18"/>
  <c r="G31" i="18"/>
  <c r="G29" i="18"/>
  <c r="G28" i="18"/>
  <c r="G27" i="18"/>
  <c r="G26" i="18"/>
  <c r="G25" i="18"/>
  <c r="G24" i="18"/>
  <c r="G23" i="18"/>
  <c r="G22" i="18"/>
  <c r="G21" i="18"/>
  <c r="G19" i="18"/>
  <c r="G18" i="18"/>
  <c r="G17" i="18"/>
  <c r="G16" i="18"/>
  <c r="G15" i="18"/>
  <c r="G14" i="18"/>
  <c r="G13" i="18"/>
  <c r="G12" i="18"/>
  <c r="G11" i="18"/>
  <c r="G10" i="18"/>
  <c r="H5" i="18"/>
  <c r="H6" i="18" s="1"/>
  <c r="H7" i="18" s="1"/>
  <c r="H8" i="18" s="1"/>
  <c r="H9" i="18" s="1"/>
  <c r="K17" i="18" l="1"/>
  <c r="K16" i="18"/>
  <c r="H10" i="18"/>
  <c r="H11" i="18" s="1"/>
  <c r="H12" i="18" s="1"/>
  <c r="H13" i="18" s="1"/>
  <c r="H14" i="18" s="1"/>
  <c r="H15" i="18" s="1"/>
  <c r="H16" i="18" s="1"/>
  <c r="H17" i="18" s="1"/>
  <c r="H18" i="18" s="1"/>
  <c r="H19" i="18" s="1"/>
  <c r="H21" i="18" s="1"/>
  <c r="H22" i="18" s="1"/>
  <c r="H23" i="18" s="1"/>
  <c r="H24" i="18" s="1"/>
  <c r="H25" i="18" s="1"/>
  <c r="H26" i="18" s="1"/>
  <c r="H27" i="18" s="1"/>
  <c r="H28" i="18" s="1"/>
  <c r="H29" i="18" s="1"/>
  <c r="H30" i="18" s="1"/>
  <c r="H31" i="18" s="1"/>
  <c r="H32" i="18" s="1"/>
  <c r="H33" i="18" s="1"/>
  <c r="H34" i="18" s="1"/>
  <c r="H35" i="18" s="1"/>
  <c r="G51" i="18"/>
  <c r="H51" i="18" s="1"/>
  <c r="K15" i="18"/>
  <c r="M19" i="17"/>
  <c r="K18" i="17"/>
  <c r="F51" i="17"/>
  <c r="E51" i="17"/>
  <c r="G48" i="17"/>
  <c r="G47" i="17"/>
  <c r="G46" i="17"/>
  <c r="G45" i="17"/>
  <c r="G44" i="17"/>
  <c r="G43" i="17"/>
  <c r="G42" i="17"/>
  <c r="G41" i="17"/>
  <c r="G40" i="17"/>
  <c r="G38" i="17"/>
  <c r="G37" i="17"/>
  <c r="G36" i="17"/>
  <c r="G35" i="17"/>
  <c r="G34" i="17"/>
  <c r="G33" i="17"/>
  <c r="G32" i="17"/>
  <c r="G31" i="17"/>
  <c r="G29" i="17"/>
  <c r="G28" i="17"/>
  <c r="G27" i="17"/>
  <c r="G26" i="17"/>
  <c r="G25" i="17"/>
  <c r="G24" i="17"/>
  <c r="G23" i="17"/>
  <c r="G22" i="17"/>
  <c r="G21" i="17"/>
  <c r="G19" i="17"/>
  <c r="G18" i="17"/>
  <c r="G17" i="17"/>
  <c r="G16" i="17"/>
  <c r="G15" i="17"/>
  <c r="G14" i="17"/>
  <c r="G13" i="17"/>
  <c r="G12" i="17"/>
  <c r="G11" i="17"/>
  <c r="G10" i="17"/>
  <c r="H5" i="17"/>
  <c r="H6" i="17" s="1"/>
  <c r="H7" i="17" s="1"/>
  <c r="H8" i="17" s="1"/>
  <c r="H9" i="17" s="1"/>
  <c r="K20" i="18" l="1"/>
  <c r="H20" i="18"/>
  <c r="H36" i="18"/>
  <c r="H37" i="18" s="1"/>
  <c r="H38" i="18" s="1"/>
  <c r="H40" i="18"/>
  <c r="H41" i="18" s="1"/>
  <c r="H42" i="18" s="1"/>
  <c r="H43" i="18" s="1"/>
  <c r="H44" i="18" s="1"/>
  <c r="H45" i="18" s="1"/>
  <c r="H46" i="18" s="1"/>
  <c r="H47" i="18" s="1"/>
  <c r="H48" i="18" s="1"/>
  <c r="H49" i="18" s="1"/>
  <c r="H50" i="18" s="1"/>
  <c r="K17" i="17"/>
  <c r="K16" i="17"/>
  <c r="H10" i="17"/>
  <c r="H11" i="17" s="1"/>
  <c r="H12" i="17" s="1"/>
  <c r="H13" i="17" s="1"/>
  <c r="H14" i="17" s="1"/>
  <c r="H15" i="17" s="1"/>
  <c r="H16" i="17" s="1"/>
  <c r="H17" i="17" s="1"/>
  <c r="H18" i="17" s="1"/>
  <c r="H19" i="17" s="1"/>
  <c r="G51" i="17"/>
  <c r="H51" i="17" s="1"/>
  <c r="E52" i="17"/>
  <c r="K15" i="17"/>
  <c r="F51" i="16"/>
  <c r="E51" i="16"/>
  <c r="E52" i="16" s="1"/>
  <c r="G48" i="16"/>
  <c r="G47" i="16"/>
  <c r="G46" i="16"/>
  <c r="G45" i="16"/>
  <c r="G44" i="16"/>
  <c r="G43" i="16"/>
  <c r="G42" i="16"/>
  <c r="G41" i="16"/>
  <c r="G40" i="16"/>
  <c r="K18" i="16" s="1"/>
  <c r="G38" i="16"/>
  <c r="G37" i="16"/>
  <c r="G36" i="16"/>
  <c r="G35" i="16"/>
  <c r="G34" i="16"/>
  <c r="G33" i="16"/>
  <c r="G32" i="16"/>
  <c r="G31" i="16"/>
  <c r="G30" i="16"/>
  <c r="G29" i="16"/>
  <c r="G28" i="16"/>
  <c r="G27" i="16"/>
  <c r="G26" i="16"/>
  <c r="G25" i="16"/>
  <c r="G24" i="16"/>
  <c r="G23" i="16"/>
  <c r="G22" i="16"/>
  <c r="G21" i="16"/>
  <c r="G19" i="16"/>
  <c r="G18" i="16"/>
  <c r="G17" i="16"/>
  <c r="G16" i="16"/>
  <c r="G15" i="16"/>
  <c r="G14" i="16"/>
  <c r="G13" i="16"/>
  <c r="G12" i="16"/>
  <c r="G11" i="16"/>
  <c r="G10" i="16"/>
  <c r="H5" i="16"/>
  <c r="H6" i="16" s="1"/>
  <c r="H7" i="16" s="1"/>
  <c r="H8" i="16" s="1"/>
  <c r="H9" i="16" s="1"/>
  <c r="H10" i="16" s="1"/>
  <c r="H11" i="16" s="1"/>
  <c r="K20" i="15"/>
  <c r="K19" i="15"/>
  <c r="K18" i="15"/>
  <c r="K17" i="15"/>
  <c r="K16" i="15"/>
  <c r="G30" i="15"/>
  <c r="G18" i="15"/>
  <c r="F51" i="15"/>
  <c r="E51" i="15"/>
  <c r="E52" i="15" s="1"/>
  <c r="G48" i="15"/>
  <c r="G47" i="15"/>
  <c r="G46" i="15"/>
  <c r="G45" i="15"/>
  <c r="G44" i="15"/>
  <c r="G43" i="15"/>
  <c r="G42" i="15"/>
  <c r="G41" i="15"/>
  <c r="G40" i="15"/>
  <c r="G38" i="15"/>
  <c r="G37" i="15"/>
  <c r="G36" i="15"/>
  <c r="G35" i="15"/>
  <c r="G34" i="15"/>
  <c r="G33" i="15"/>
  <c r="G32" i="15"/>
  <c r="G31" i="15"/>
  <c r="G29" i="15"/>
  <c r="G28" i="15"/>
  <c r="G27" i="15"/>
  <c r="G26" i="15"/>
  <c r="G25" i="15"/>
  <c r="G24" i="15"/>
  <c r="G23" i="15"/>
  <c r="G22" i="15"/>
  <c r="G21" i="15"/>
  <c r="G19" i="15"/>
  <c r="G17" i="15"/>
  <c r="G16" i="15"/>
  <c r="G15" i="15"/>
  <c r="G14" i="15"/>
  <c r="G13" i="15"/>
  <c r="G12" i="15"/>
  <c r="G11" i="15"/>
  <c r="G10" i="15"/>
  <c r="H6" i="15"/>
  <c r="H7" i="15" s="1"/>
  <c r="H8" i="15" s="1"/>
  <c r="H9" i="15" s="1"/>
  <c r="H10" i="15" s="1"/>
  <c r="H11" i="15" s="1"/>
  <c r="H12" i="15" s="1"/>
  <c r="H13" i="15" s="1"/>
  <c r="H14" i="15" s="1"/>
  <c r="H15" i="15" s="1"/>
  <c r="H16" i="15" s="1"/>
  <c r="H5" i="15"/>
  <c r="K20" i="17" l="1"/>
  <c r="H20" i="17"/>
  <c r="H21" i="17"/>
  <c r="H22" i="17" s="1"/>
  <c r="H23" i="17" s="1"/>
  <c r="H24" i="17" s="1"/>
  <c r="H25" i="17" s="1"/>
  <c r="H26" i="17" s="1"/>
  <c r="H27" i="17" s="1"/>
  <c r="H28" i="17" s="1"/>
  <c r="H29" i="17" s="1"/>
  <c r="H30" i="17" s="1"/>
  <c r="H31" i="17" s="1"/>
  <c r="H32" i="17" s="1"/>
  <c r="H33" i="17" s="1"/>
  <c r="H34" i="17" s="1"/>
  <c r="H35" i="17" s="1"/>
  <c r="H36" i="17" s="1"/>
  <c r="H37" i="17" s="1"/>
  <c r="H38" i="17" s="1"/>
  <c r="K19" i="16"/>
  <c r="K17" i="16"/>
  <c r="K16" i="16"/>
  <c r="H12" i="16"/>
  <c r="H13" i="16" s="1"/>
  <c r="H14" i="16" s="1"/>
  <c r="H15" i="16" s="1"/>
  <c r="H16" i="16" s="1"/>
  <c r="H17" i="16" s="1"/>
  <c r="H18" i="16" s="1"/>
  <c r="H19" i="16" s="1"/>
  <c r="H20" i="16" s="1"/>
  <c r="G51" i="16"/>
  <c r="H51" i="16" s="1"/>
  <c r="K15" i="16"/>
  <c r="H17" i="15"/>
  <c r="H18" i="15" s="1"/>
  <c r="H19" i="15" s="1"/>
  <c r="K15" i="15"/>
  <c r="H20" i="15"/>
  <c r="H21" i="15"/>
  <c r="H22" i="15" s="1"/>
  <c r="H23" i="15" s="1"/>
  <c r="H24" i="15" s="1"/>
  <c r="H25" i="15" s="1"/>
  <c r="H26" i="15" s="1"/>
  <c r="H27" i="15" s="1"/>
  <c r="H28" i="15" s="1"/>
  <c r="H29" i="15" s="1"/>
  <c r="H30" i="15" s="1"/>
  <c r="H31" i="15" s="1"/>
  <c r="H32" i="15" s="1"/>
  <c r="H33" i="15" s="1"/>
  <c r="H34" i="15" s="1"/>
  <c r="H35" i="15" s="1"/>
  <c r="G51" i="15"/>
  <c r="H51" i="15" s="1"/>
  <c r="K18" i="14"/>
  <c r="G48" i="14"/>
  <c r="G47" i="14"/>
  <c r="G46" i="14"/>
  <c r="K17" i="14"/>
  <c r="H29" i="14"/>
  <c r="H30" i="14" s="1"/>
  <c r="G24" i="14"/>
  <c r="F51" i="14"/>
  <c r="E51" i="14"/>
  <c r="G45" i="14"/>
  <c r="G44" i="14"/>
  <c r="G43" i="14"/>
  <c r="G42" i="14"/>
  <c r="G41" i="14"/>
  <c r="G40" i="14"/>
  <c r="G38" i="14"/>
  <c r="G37" i="14"/>
  <c r="G36" i="14"/>
  <c r="G35" i="14"/>
  <c r="G34" i="14"/>
  <c r="G33" i="14"/>
  <c r="G32" i="14"/>
  <c r="G31" i="14"/>
  <c r="H31" i="14" s="1"/>
  <c r="G29" i="14"/>
  <c r="G28" i="14"/>
  <c r="G27" i="14"/>
  <c r="G26" i="14"/>
  <c r="G25" i="14"/>
  <c r="G23" i="14"/>
  <c r="G22" i="14"/>
  <c r="G21" i="14"/>
  <c r="G19" i="14"/>
  <c r="G17" i="14"/>
  <c r="G16" i="14"/>
  <c r="G15" i="14"/>
  <c r="G14" i="14"/>
  <c r="G13" i="14"/>
  <c r="G12" i="14"/>
  <c r="G11" i="14"/>
  <c r="G10" i="14"/>
  <c r="H5" i="14"/>
  <c r="H40" i="17" l="1"/>
  <c r="H41" i="17" s="1"/>
  <c r="H42" i="17" s="1"/>
  <c r="H43" i="17" s="1"/>
  <c r="H44" i="17" s="1"/>
  <c r="H45" i="17" s="1"/>
  <c r="H46" i="17" s="1"/>
  <c r="H47" i="17" s="1"/>
  <c r="H48" i="17" s="1"/>
  <c r="H49" i="17" s="1"/>
  <c r="H50" i="17" s="1"/>
  <c r="K20" i="16"/>
  <c r="H21" i="16"/>
  <c r="H22" i="16" s="1"/>
  <c r="H23" i="16" s="1"/>
  <c r="H24" i="16" s="1"/>
  <c r="H25" i="16" s="1"/>
  <c r="H26" i="16" s="1"/>
  <c r="H27" i="16" s="1"/>
  <c r="H28" i="16" s="1"/>
  <c r="H29" i="16" s="1"/>
  <c r="H30" i="16" s="1"/>
  <c r="H31" i="16" s="1"/>
  <c r="H32" i="16" s="1"/>
  <c r="H33" i="16" s="1"/>
  <c r="H34" i="16" s="1"/>
  <c r="H35" i="16" s="1"/>
  <c r="H36" i="16" s="1"/>
  <c r="H37" i="16" s="1"/>
  <c r="H38" i="16" s="1"/>
  <c r="H36" i="15"/>
  <c r="H37" i="15" s="1"/>
  <c r="H38" i="15" s="1"/>
  <c r="H40" i="15"/>
  <c r="H41" i="15" s="1"/>
  <c r="H42" i="15" s="1"/>
  <c r="H43" i="15" s="1"/>
  <c r="H44" i="15" s="1"/>
  <c r="H45" i="15" s="1"/>
  <c r="H46" i="15" s="1"/>
  <c r="H47" i="15" s="1"/>
  <c r="H48" i="15" s="1"/>
  <c r="H49" i="15" s="1"/>
  <c r="H50" i="15" s="1"/>
  <c r="H32" i="14"/>
  <c r="K16" i="14"/>
  <c r="K15" i="14"/>
  <c r="H6" i="14"/>
  <c r="H7" i="14" s="1"/>
  <c r="H8" i="14" s="1"/>
  <c r="H9" i="14" s="1"/>
  <c r="H10" i="14" s="1"/>
  <c r="H11" i="14" s="1"/>
  <c r="H12" i="14" s="1"/>
  <c r="H13" i="14" s="1"/>
  <c r="H14" i="14" s="1"/>
  <c r="H15" i="14" s="1"/>
  <c r="H16" i="14" s="1"/>
  <c r="G51" i="14"/>
  <c r="E52" i="14"/>
  <c r="G11" i="11"/>
  <c r="G12" i="11"/>
  <c r="G13" i="11"/>
  <c r="G14" i="11"/>
  <c r="G15" i="11"/>
  <c r="G16" i="11"/>
  <c r="G17" i="11"/>
  <c r="G18" i="11"/>
  <c r="G19" i="11"/>
  <c r="K20" i="13"/>
  <c r="H40" i="16" l="1"/>
  <c r="H41" i="16" s="1"/>
  <c r="H42" i="16" s="1"/>
  <c r="H43" i="16" s="1"/>
  <c r="H44" i="16" s="1"/>
  <c r="H45" i="16" s="1"/>
  <c r="H46" i="16" s="1"/>
  <c r="H47" i="16" s="1"/>
  <c r="H48" i="16" s="1"/>
  <c r="H49" i="16" s="1"/>
  <c r="H50" i="16" s="1"/>
  <c r="H17" i="14"/>
  <c r="H18" i="14" s="1"/>
  <c r="H19" i="14" s="1"/>
  <c r="H20" i="14" s="1"/>
  <c r="K19" i="14"/>
  <c r="H51" i="14"/>
  <c r="K18" i="13"/>
  <c r="G47" i="13"/>
  <c r="K17" i="13"/>
  <c r="G42" i="13"/>
  <c r="G41" i="13"/>
  <c r="G40" i="13"/>
  <c r="G38" i="13"/>
  <c r="K16" i="13"/>
  <c r="G32" i="13"/>
  <c r="G31" i="13"/>
  <c r="G30" i="13"/>
  <c r="G29" i="13"/>
  <c r="G33" i="13"/>
  <c r="G19" i="13"/>
  <c r="G13" i="13"/>
  <c r="K18" i="12"/>
  <c r="G44" i="12"/>
  <c r="K17" i="12"/>
  <c r="G38" i="12"/>
  <c r="G37" i="12"/>
  <c r="G36" i="12"/>
  <c r="G35" i="12"/>
  <c r="G39" i="12"/>
  <c r="G33" i="12"/>
  <c r="G26" i="12"/>
  <c r="G13" i="12"/>
  <c r="G29" i="11"/>
  <c r="G26" i="11"/>
  <c r="F55" i="13"/>
  <c r="E55" i="13"/>
  <c r="E56" i="13" s="1"/>
  <c r="G49" i="13"/>
  <c r="G48" i="13"/>
  <c r="G46" i="13"/>
  <c r="G45" i="13"/>
  <c r="G44" i="13"/>
  <c r="G39" i="13"/>
  <c r="G37" i="13"/>
  <c r="G36" i="13"/>
  <c r="G35" i="13"/>
  <c r="G28" i="13"/>
  <c r="G27" i="13"/>
  <c r="G25" i="13"/>
  <c r="G24" i="13"/>
  <c r="G23" i="13"/>
  <c r="G21" i="13"/>
  <c r="K19" i="13"/>
  <c r="G18" i="13"/>
  <c r="G17" i="13"/>
  <c r="G16" i="13"/>
  <c r="G15" i="13"/>
  <c r="G14" i="13"/>
  <c r="G12" i="13"/>
  <c r="G11" i="13"/>
  <c r="G10" i="13"/>
  <c r="H5" i="13"/>
  <c r="F52" i="12"/>
  <c r="E52" i="12"/>
  <c r="G47" i="12"/>
  <c r="G46" i="12"/>
  <c r="G45" i="12"/>
  <c r="G43" i="12"/>
  <c r="G42" i="12"/>
  <c r="G41" i="12"/>
  <c r="G34" i="12"/>
  <c r="G32" i="12"/>
  <c r="G31" i="12"/>
  <c r="G30" i="12"/>
  <c r="G25" i="12"/>
  <c r="G24" i="12"/>
  <c r="G23" i="12"/>
  <c r="G16" i="12"/>
  <c r="G15" i="12"/>
  <c r="G14" i="12"/>
  <c r="G12" i="12"/>
  <c r="G11" i="12"/>
  <c r="G10" i="12"/>
  <c r="H5" i="12"/>
  <c r="H6" i="12" s="1"/>
  <c r="H7" i="12" s="1"/>
  <c r="H8" i="12" s="1"/>
  <c r="H9" i="12" s="1"/>
  <c r="F47" i="11"/>
  <c r="E47" i="11"/>
  <c r="K19" i="11"/>
  <c r="K18" i="11"/>
  <c r="G28" i="11"/>
  <c r="G27" i="11"/>
  <c r="G25" i="11"/>
  <c r="G24" i="11"/>
  <c r="G23" i="11"/>
  <c r="K16" i="11" s="1"/>
  <c r="G21" i="11"/>
  <c r="K17" i="11"/>
  <c r="G10" i="11"/>
  <c r="H5" i="11"/>
  <c r="H6" i="11" s="1"/>
  <c r="H7" i="11" s="1"/>
  <c r="H8" i="11" s="1"/>
  <c r="H9" i="11" s="1"/>
  <c r="H10" i="11" s="1"/>
  <c r="H11" i="11" s="1"/>
  <c r="F47" i="10"/>
  <c r="E47" i="10"/>
  <c r="K17" i="10"/>
  <c r="K19" i="10"/>
  <c r="K18" i="10"/>
  <c r="K16" i="10"/>
  <c r="G10" i="10"/>
  <c r="G47" i="10" s="1"/>
  <c r="H6" i="10"/>
  <c r="H7" i="10" s="1"/>
  <c r="H8" i="10" s="1"/>
  <c r="H9" i="10" s="1"/>
  <c r="H10" i="10" s="1"/>
  <c r="H11" i="10" s="1"/>
  <c r="H12" i="10" s="1"/>
  <c r="H13" i="10" s="1"/>
  <c r="H14" i="10" s="1"/>
  <c r="H15" i="10" s="1"/>
  <c r="H16" i="10" s="1"/>
  <c r="H17" i="10" s="1"/>
  <c r="H18" i="10" s="1"/>
  <c r="H19" i="10" s="1"/>
  <c r="H20" i="10" s="1"/>
  <c r="H21" i="10" s="1"/>
  <c r="H23" i="10" s="1"/>
  <c r="H24" i="10" s="1"/>
  <c r="H25" i="10" s="1"/>
  <c r="H26" i="10" s="1"/>
  <c r="H27" i="10" s="1"/>
  <c r="H28" i="10" s="1"/>
  <c r="H30" i="10" s="1"/>
  <c r="H31" i="10" s="1"/>
  <c r="H32" i="10" s="1"/>
  <c r="H33" i="10" s="1"/>
  <c r="H34" i="10" s="1"/>
  <c r="H36" i="10" s="1"/>
  <c r="H37" i="10" s="1"/>
  <c r="H38" i="10" s="1"/>
  <c r="H39" i="10" s="1"/>
  <c r="H40" i="10" s="1"/>
  <c r="H41" i="10" s="1"/>
  <c r="H42" i="10" s="1"/>
  <c r="H43" i="10" s="1"/>
  <c r="H44" i="10" s="1"/>
  <c r="H45" i="10" s="1"/>
  <c r="H46" i="10" s="1"/>
  <c r="H5" i="10"/>
  <c r="H6" i="9"/>
  <c r="H7" i="9" s="1"/>
  <c r="H8" i="9" s="1"/>
  <c r="H5" i="9"/>
  <c r="H21" i="14" l="1"/>
  <c r="H22" i="14" s="1"/>
  <c r="H23" i="14" s="1"/>
  <c r="H24" i="14" s="1"/>
  <c r="H25" i="14" s="1"/>
  <c r="H26" i="14" s="1"/>
  <c r="H9" i="13"/>
  <c r="H6" i="13"/>
  <c r="H7" i="13" s="1"/>
  <c r="H8" i="13" s="1"/>
  <c r="K21" i="13"/>
  <c r="G55" i="13"/>
  <c r="H55" i="13" s="1"/>
  <c r="H10" i="13"/>
  <c r="H11" i="13" s="1"/>
  <c r="H12" i="13" s="1"/>
  <c r="H13" i="13" s="1"/>
  <c r="H14" i="13" s="1"/>
  <c r="H15" i="13" s="1"/>
  <c r="H16" i="13" s="1"/>
  <c r="H17" i="13" s="1"/>
  <c r="H18" i="13" s="1"/>
  <c r="H19" i="13" s="1"/>
  <c r="H20" i="13" s="1"/>
  <c r="H21" i="13" s="1"/>
  <c r="H23" i="13" s="1"/>
  <c r="H24" i="13" s="1"/>
  <c r="H25" i="13" s="1"/>
  <c r="H26" i="13" s="1"/>
  <c r="H27" i="13" s="1"/>
  <c r="H28" i="13" s="1"/>
  <c r="K16" i="12"/>
  <c r="G52" i="12"/>
  <c r="H10" i="12"/>
  <c r="H11" i="12" s="1"/>
  <c r="H12" i="12" s="1"/>
  <c r="H13" i="12" s="1"/>
  <c r="H14" i="12" s="1"/>
  <c r="H15" i="12" s="1"/>
  <c r="H16" i="12" s="1"/>
  <c r="H17" i="12" s="1"/>
  <c r="H18" i="12" s="1"/>
  <c r="H19" i="12" s="1"/>
  <c r="H20" i="12" s="1"/>
  <c r="H21" i="12" s="1"/>
  <c r="H23" i="12" s="1"/>
  <c r="H24" i="12" s="1"/>
  <c r="H25" i="12" s="1"/>
  <c r="H26" i="12" s="1"/>
  <c r="H27" i="12" s="1"/>
  <c r="H28" i="12" s="1"/>
  <c r="H30" i="12" s="1"/>
  <c r="H31" i="12" s="1"/>
  <c r="H32" i="12" s="1"/>
  <c r="H33" i="12" s="1"/>
  <c r="H34" i="12" s="1"/>
  <c r="E53" i="12"/>
  <c r="H12" i="11"/>
  <c r="H13" i="11" s="1"/>
  <c r="H14" i="11" s="1"/>
  <c r="H15" i="11" s="1"/>
  <c r="H16" i="11" s="1"/>
  <c r="H17" i="11" s="1"/>
  <c r="H18" i="11" s="1"/>
  <c r="H19" i="11" s="1"/>
  <c r="H20" i="11" s="1"/>
  <c r="H21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33" i="11" s="1"/>
  <c r="H34" i="11" s="1"/>
  <c r="H35" i="11" s="1"/>
  <c r="H36" i="11" s="1"/>
  <c r="H37" i="11" s="1"/>
  <c r="H38" i="11" s="1"/>
  <c r="H39" i="11" s="1"/>
  <c r="H40" i="11" s="1"/>
  <c r="H41" i="11" s="1"/>
  <c r="H42" i="11" s="1"/>
  <c r="H43" i="11" s="1"/>
  <c r="H44" i="11" s="1"/>
  <c r="H45" i="11" s="1"/>
  <c r="H46" i="11" s="1"/>
  <c r="G47" i="11"/>
  <c r="E48" i="11"/>
  <c r="E48" i="10"/>
  <c r="H47" i="10" s="1"/>
  <c r="K15" i="13"/>
  <c r="K15" i="12"/>
  <c r="K15" i="11"/>
  <c r="L17" i="11" s="1"/>
  <c r="K15" i="10"/>
  <c r="F47" i="9"/>
  <c r="E47" i="9"/>
  <c r="K18" i="9"/>
  <c r="K17" i="9"/>
  <c r="G10" i="9"/>
  <c r="H9" i="9"/>
  <c r="H27" i="14" l="1"/>
  <c r="H28" i="14" s="1"/>
  <c r="H33" i="14"/>
  <c r="H34" i="14" s="1"/>
  <c r="H35" i="14" s="1"/>
  <c r="H35" i="13"/>
  <c r="H36" i="13" s="1"/>
  <c r="H37" i="13" s="1"/>
  <c r="H38" i="13" s="1"/>
  <c r="H39" i="13" s="1"/>
  <c r="H29" i="13"/>
  <c r="H30" i="13" s="1"/>
  <c r="H31" i="13" s="1"/>
  <c r="H32" i="13" s="1"/>
  <c r="H33" i="13" s="1"/>
  <c r="H35" i="12"/>
  <c r="H36" i="12" s="1"/>
  <c r="H37" i="12" s="1"/>
  <c r="H38" i="12" s="1"/>
  <c r="H39" i="12" s="1"/>
  <c r="H41" i="12" s="1"/>
  <c r="H42" i="12" s="1"/>
  <c r="H43" i="12" s="1"/>
  <c r="H44" i="12" s="1"/>
  <c r="H45" i="12" s="1"/>
  <c r="H46" i="12" s="1"/>
  <c r="H47" i="12" s="1"/>
  <c r="H48" i="12" s="1"/>
  <c r="H49" i="12" s="1"/>
  <c r="H50" i="12" s="1"/>
  <c r="H51" i="12" s="1"/>
  <c r="H52" i="12"/>
  <c r="H47" i="11"/>
  <c r="H10" i="9"/>
  <c r="H11" i="9" s="1"/>
  <c r="H12" i="9" s="1"/>
  <c r="H13" i="9" s="1"/>
  <c r="H14" i="9" s="1"/>
  <c r="H15" i="9" s="1"/>
  <c r="H16" i="9" s="1"/>
  <c r="H17" i="9" s="1"/>
  <c r="H18" i="9" s="1"/>
  <c r="H19" i="9" s="1"/>
  <c r="H20" i="9" s="1"/>
  <c r="H21" i="9" s="1"/>
  <c r="H23" i="9" s="1"/>
  <c r="H24" i="9" s="1"/>
  <c r="H25" i="9" s="1"/>
  <c r="H26" i="9" s="1"/>
  <c r="H27" i="9" s="1"/>
  <c r="H28" i="9" s="1"/>
  <c r="H30" i="9" s="1"/>
  <c r="H31" i="9" s="1"/>
  <c r="H32" i="9" s="1"/>
  <c r="H33" i="9" s="1"/>
  <c r="H34" i="9" s="1"/>
  <c r="H36" i="9" s="1"/>
  <c r="H37" i="9" s="1"/>
  <c r="H38" i="9" s="1"/>
  <c r="H39" i="9" s="1"/>
  <c r="H40" i="9" s="1"/>
  <c r="H41" i="9" s="1"/>
  <c r="H42" i="9" s="1"/>
  <c r="H43" i="9" s="1"/>
  <c r="H44" i="9" s="1"/>
  <c r="H45" i="9" s="1"/>
  <c r="H46" i="9" s="1"/>
  <c r="K19" i="9"/>
  <c r="G47" i="9"/>
  <c r="K16" i="9"/>
  <c r="E48" i="9"/>
  <c r="K15" i="9"/>
  <c r="H36" i="14" l="1"/>
  <c r="H37" i="14" s="1"/>
  <c r="H38" i="14" s="1"/>
  <c r="H40" i="14"/>
  <c r="H41" i="14" s="1"/>
  <c r="H42" i="14" s="1"/>
  <c r="H43" i="14" s="1"/>
  <c r="H44" i="14" s="1"/>
  <c r="H45" i="14" s="1"/>
  <c r="H46" i="14" s="1"/>
  <c r="H47" i="14" s="1"/>
  <c r="H48" i="14" s="1"/>
  <c r="H49" i="14" s="1"/>
  <c r="H50" i="14" s="1"/>
  <c r="H44" i="13"/>
  <c r="H45" i="13" s="1"/>
  <c r="H46" i="13" s="1"/>
  <c r="H47" i="13" s="1"/>
  <c r="H48" i="13" s="1"/>
  <c r="H49" i="13" s="1"/>
  <c r="H50" i="13" s="1"/>
  <c r="H51" i="13" s="1"/>
  <c r="H52" i="13" s="1"/>
  <c r="H53" i="13" s="1"/>
  <c r="H54" i="13" s="1"/>
  <c r="H40" i="13"/>
  <c r="H41" i="13" s="1"/>
  <c r="H42" i="13" s="1"/>
  <c r="H47" i="9"/>
</calcChain>
</file>

<file path=xl/sharedStrings.xml><?xml version="1.0" encoding="utf-8"?>
<sst xmlns="http://schemas.openxmlformats.org/spreadsheetml/2006/main" count="582" uniqueCount="216">
  <si>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</si>
  <si>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</si>
  <si>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</si>
  <si>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</si>
  <si>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</si>
  <si>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</si>
  <si>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</si>
  <si>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</si>
  <si>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</si>
  <si>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 xml:space="preserve">Gạo nếp </t>
  </si>
  <si>
    <t>Chả thịt</t>
  </si>
  <si>
    <t>Hành lá</t>
  </si>
  <si>
    <t xml:space="preserve">Nước mắm </t>
  </si>
  <si>
    <t>Khẩu trang</t>
  </si>
  <si>
    <t>Bao tay</t>
  </si>
  <si>
    <t>Trứng</t>
  </si>
  <si>
    <t>T1</t>
  </si>
  <si>
    <t>T2</t>
  </si>
  <si>
    <t>T3</t>
  </si>
  <si>
    <t>T4</t>
  </si>
  <si>
    <t>T5</t>
  </si>
  <si>
    <t>Dồng nghiêp USG CMTX</t>
  </si>
  <si>
    <t>Tuần 1 (03/12)</t>
  </si>
  <si>
    <t>Tổng tháng 12/2022</t>
  </si>
  <si>
    <t>Tồn cuối tháng 12/2022</t>
  </si>
  <si>
    <t>BÁO CÁO THU, CHI CHƯƠNG TRÌNH  THỨ 7 YÊU THƯƠNG - HÀ TĨNH THÁNG 1/2023</t>
  </si>
  <si>
    <t>Tồn đầu tháng 01/2023</t>
  </si>
  <si>
    <t>09/01/2023</t>
  </si>
  <si>
    <t>Chị Dieu Huyen CM T01</t>
  </si>
  <si>
    <t>04/01/202</t>
  </si>
  <si>
    <t>08/01/2023</t>
  </si>
  <si>
    <t>Anh chị Hạnh Dương bạn chị Việt Hoa</t>
  </si>
  <si>
    <t>A C Giang Đào bạn chị Việt Hoa</t>
  </si>
  <si>
    <t>Tháng 1 nhóm không hoạt động</t>
  </si>
  <si>
    <t>BÁO CÁO THU, CHI CHƯƠNG TRÌNH  THỨ 7 YÊU THƯƠNG - HÀ TĨNH THÁNG 2/2023</t>
  </si>
  <si>
    <t>Tồn đầu tháng 02/2023</t>
  </si>
  <si>
    <t>20/02/2023</t>
  </si>
  <si>
    <t>14/02/2023</t>
  </si>
  <si>
    <t>Tháng 2 nhóm không thực hiện chương trình</t>
  </si>
  <si>
    <t>Tổng tháng 02/2023</t>
  </si>
  <si>
    <t>Tồn cuối tháng 02/2023</t>
  </si>
  <si>
    <t>20/03/2023</t>
  </si>
  <si>
    <t>Chị Dieu Huyen CM T03</t>
  </si>
  <si>
    <t>06/03/2023</t>
  </si>
  <si>
    <t>Tuần 1 (18/03)</t>
  </si>
  <si>
    <t>Nếp</t>
  </si>
  <si>
    <t>Dầu ăn</t>
  </si>
  <si>
    <t>Bột ngọt</t>
  </si>
  <si>
    <t>Xúp</t>
  </si>
  <si>
    <t>Muối vừng</t>
  </si>
  <si>
    <t>Hành lá( mớ)</t>
  </si>
  <si>
    <t>Hôp giấy (giây)</t>
  </si>
  <si>
    <t>Tồn đầu tháng 03/2023</t>
  </si>
  <si>
    <t>BÁO CÁO THU, CHI CHƯƠNG TRÌNH  THỨ 7 YÊU THƯƠNG - HÀ TĨNH THÁNG 3/2023</t>
  </si>
  <si>
    <t>Tuần 2 (25/03)</t>
  </si>
  <si>
    <t>Găng tay</t>
  </si>
  <si>
    <t>Bình gas</t>
  </si>
  <si>
    <t>Trứng Vịt</t>
  </si>
  <si>
    <t>BÁO CÁO THU, CHI CHƯƠNG TRÌNH  THỨ 7 YÊU THƯƠNG - HÀ TĨNH THÁNG 4/2023</t>
  </si>
  <si>
    <t>Tồn đầu tháng 04/2023</t>
  </si>
  <si>
    <t>17/04/2023</t>
  </si>
  <si>
    <t>07/04/2023</t>
  </si>
  <si>
    <t>24/04/2023</t>
  </si>
  <si>
    <t>Bạn chị Vinh Cường</t>
  </si>
  <si>
    <t>Tuần 1 (08/04)</t>
  </si>
  <si>
    <t>Hộp đựng xôi</t>
  </si>
  <si>
    <t>Xúp tôm</t>
  </si>
  <si>
    <t>Băng dán</t>
  </si>
  <si>
    <t>Tuần 2 (15/04)</t>
  </si>
  <si>
    <t>Tuần 3 (22/04)</t>
  </si>
  <si>
    <t>Gạo</t>
  </si>
  <si>
    <t>Thit nạc xay</t>
  </si>
  <si>
    <t>Bí đỏ</t>
  </si>
  <si>
    <t>Cà rốt</t>
  </si>
  <si>
    <t>Đậu que</t>
  </si>
  <si>
    <t>Hành tím, hành lá</t>
  </si>
  <si>
    <t>Nước mắm</t>
  </si>
  <si>
    <t>Hạt nêm</t>
  </si>
  <si>
    <t>Bột canh</t>
  </si>
  <si>
    <t>Tuần 4 (29/04)</t>
  </si>
  <si>
    <t>Thịt xay</t>
  </si>
  <si>
    <t>BÁO CÁO THU, CHI CHƯƠNG TRÌNH  THỨ 7 YÊU THƯƠNG - HÀ TĨNH THÁNG 5/2023</t>
  </si>
  <si>
    <t>Tồn đầu tháng 05/2023</t>
  </si>
  <si>
    <t>05/05/2023</t>
  </si>
  <si>
    <t>12/05/2023</t>
  </si>
  <si>
    <t>MTQ UH KTX</t>
  </si>
  <si>
    <t>15/05/2023</t>
  </si>
  <si>
    <t>Anh Hoàng Trương uh mua vật dụng</t>
  </si>
  <si>
    <t>Chị Lê thị Hiền uh mua vật dụng</t>
  </si>
  <si>
    <t>19/05/2023</t>
  </si>
  <si>
    <t>Chi Diệu Huyền CMTX</t>
  </si>
  <si>
    <t>Tuần 1 (06/05)</t>
  </si>
  <si>
    <t>Hộp nhựa</t>
  </si>
  <si>
    <t>Khăn lau, nhắc nồi</t>
  </si>
  <si>
    <t>Tuần 2 (13/05)</t>
  </si>
  <si>
    <t>Nước rửa chén</t>
  </si>
  <si>
    <t>Bột ngọt (0,9Kg)</t>
  </si>
  <si>
    <t>Hạt nêm (0,5Kg)</t>
  </si>
  <si>
    <t>Tuần 3 (20/05)</t>
  </si>
  <si>
    <t>Tuần 4 (27/05)</t>
  </si>
  <si>
    <t>Tổng tháng 03/2023</t>
  </si>
  <si>
    <t>Tồn cuối tháng 03/2023</t>
  </si>
  <si>
    <t>Tổng tháng 04/2023</t>
  </si>
  <si>
    <t>Tồn cuối tháng 04/2023</t>
  </si>
  <si>
    <t>Bù chi nguyên liệu chả thịt tuần 4 t11/22</t>
  </si>
  <si>
    <t>Tổng tháng 05/2023</t>
  </si>
  <si>
    <t>Tồn cuối tháng 05/2023</t>
  </si>
  <si>
    <t>Chi phí mua vaath dụng</t>
  </si>
  <si>
    <t>BÁO CÁO THU, CHI CHƯƠNG TRÌNH  THỨ 7 YÊU THƯƠNG - HÀ TĨNH THÁNG 6/2023</t>
  </si>
  <si>
    <t>Tồn đầu tháng 06/2023</t>
  </si>
  <si>
    <t>05/06/2023</t>
  </si>
  <si>
    <t>19/06/2023</t>
  </si>
  <si>
    <t>Tuần 1 (03/06)</t>
  </si>
  <si>
    <t>Tuần 2 (10/05)</t>
  </si>
  <si>
    <t>Tuần 3 (17/06)</t>
  </si>
  <si>
    <t>Tuần 4 (21/06)</t>
  </si>
  <si>
    <t>Tổng tháng 06/2023</t>
  </si>
  <si>
    <t>Tồn cuối tháng 06/2023</t>
  </si>
  <si>
    <t>BÁO CÁO THU, CHI CHƯƠNG TRÌNH  THỨ 7 YÊU THƯƠNG - HÀ TĨNH THÁNG 7/2023</t>
  </si>
  <si>
    <t>Tồn đầu tháng 07/2023</t>
  </si>
  <si>
    <t>05/07/2023</t>
  </si>
  <si>
    <t>07/07/2023</t>
  </si>
  <si>
    <t>MTQ dấu tên</t>
  </si>
  <si>
    <t>17/07/2023</t>
  </si>
  <si>
    <t xml:space="preserve">Chị Diệu Huyền CMTX </t>
  </si>
  <si>
    <t>23/07/2023</t>
  </si>
  <si>
    <t>Cô Quyên, thầy Svante, thầy Tim</t>
  </si>
  <si>
    <t>Tuần 1 (01/07)</t>
  </si>
  <si>
    <t>Bình gas 12Kg</t>
  </si>
  <si>
    <t>Tuần 2 (8/07)</t>
  </si>
  <si>
    <t xml:space="preserve">Hạt nêm </t>
  </si>
  <si>
    <t>Bột ngot</t>
  </si>
  <si>
    <t>Tuần 3 (15/07)</t>
  </si>
  <si>
    <t>Nước rửa bát</t>
  </si>
  <si>
    <t>Tuần 4 (22/07)</t>
  </si>
  <si>
    <t xml:space="preserve">Chả </t>
  </si>
  <si>
    <t>Hộp xốp</t>
  </si>
  <si>
    <t>Tuần 5 (29/07)</t>
  </si>
  <si>
    <t>Hành tím- ngò</t>
  </si>
  <si>
    <t>Tổng tháng 07/2023</t>
  </si>
  <si>
    <t>Tồn cuối tháng 07/2023</t>
  </si>
  <si>
    <t>BÁO CÁO THU, CHI CHƯƠNG TRÌNH  THỨ 7 YÊU THƯƠNG - HÀ TĨNH THÁNG 8/2023</t>
  </si>
  <si>
    <t>Tồn đầu tháng 08/2023</t>
  </si>
  <si>
    <t>02/08/2023</t>
  </si>
  <si>
    <t>17/08/2023</t>
  </si>
  <si>
    <t>24/08/2023</t>
  </si>
  <si>
    <t>Em Tiến Diện CMKTX</t>
  </si>
  <si>
    <t>Tuần 1 (05/08)</t>
  </si>
  <si>
    <t>Tuần 2 (12/08)</t>
  </si>
  <si>
    <t>Tuần 3 (19/08)</t>
  </si>
  <si>
    <t>Tuần 4 (26/08)</t>
  </si>
  <si>
    <t>Tổng tháng 08/2023</t>
  </si>
  <si>
    <t>Tồn cuối tháng 08/2023</t>
  </si>
  <si>
    <t>BÁO CÁO THU, CHI CHƯƠNG TRÌNH  THỨ 7 YÊU THƯƠNG - HÀ TĨNH THÁNG 9/2023</t>
  </si>
  <si>
    <t>Tồn đầu tháng 09/2023</t>
  </si>
  <si>
    <t>06/09/2023</t>
  </si>
  <si>
    <t>18/09/2023</t>
  </si>
  <si>
    <t xml:space="preserve">Gạo Nếp </t>
  </si>
  <si>
    <t xml:space="preserve">Hộp xốp </t>
  </si>
  <si>
    <t xml:space="preserve">Trứng Vịt </t>
  </si>
  <si>
    <t xml:space="preserve">Bao đựng </t>
  </si>
  <si>
    <t>Hàng ngò</t>
  </si>
  <si>
    <t>Vòng giun</t>
  </si>
  <si>
    <t xml:space="preserve">Bao tay </t>
  </si>
  <si>
    <t xml:space="preserve">3,5 </t>
  </si>
  <si>
    <t>3,5</t>
  </si>
  <si>
    <t xml:space="preserve">Trứng vịt </t>
  </si>
  <si>
    <t xml:space="preserve">Dầu ăn </t>
  </si>
  <si>
    <t xml:space="preserve">Hành ngò </t>
  </si>
  <si>
    <t xml:space="preserve">Muối súp </t>
  </si>
  <si>
    <t xml:space="preserve">Nùi sắt </t>
  </si>
  <si>
    <t xml:space="preserve">Thay gas </t>
  </si>
  <si>
    <t>Tuần 2: 16/09/2023</t>
  </si>
  <si>
    <t>Tuần 1: 09/09/2023</t>
  </si>
  <si>
    <t>Chả</t>
  </si>
  <si>
    <t xml:space="preserve">Dầu rửa bát </t>
  </si>
  <si>
    <t>Tuần 3 (23/09)</t>
  </si>
  <si>
    <t xml:space="preserve">Bột ngọt </t>
  </si>
  <si>
    <t>Tuần 4 (30/09)</t>
  </si>
  <si>
    <t>Tổng tháng 09/2023</t>
  </si>
  <si>
    <t>Tồn cuối tháng 09/2023</t>
  </si>
  <si>
    <t>BÁO CÁO THU, CHI CHƯƠNG TRÌNH  THỨ 7 YÊU THƯƠNG - HÀ TĨNH THÁNG 10/2023</t>
  </si>
  <si>
    <t>Tồn đầu tháng 10/2023</t>
  </si>
  <si>
    <t>03/10/2023</t>
  </si>
  <si>
    <t>13/10/2023</t>
  </si>
  <si>
    <t>Chị Thao Anh</t>
  </si>
  <si>
    <t>23/10/2023</t>
  </si>
  <si>
    <t>Chị Diệu Huyền</t>
  </si>
  <si>
    <t xml:space="preserve">Gạo </t>
  </si>
  <si>
    <t xml:space="preserve">Hành Ngò </t>
  </si>
  <si>
    <t>Tuần 1: 07/10/2023</t>
  </si>
  <si>
    <t xml:space="preserve">Xúp </t>
  </si>
  <si>
    <t>Thay gas</t>
  </si>
  <si>
    <t xml:space="preserve">Khẩu trang </t>
  </si>
  <si>
    <t>Tuần 2: 14/10/2023</t>
  </si>
  <si>
    <t>Tuần 3 (21/10)</t>
  </si>
  <si>
    <t xml:space="preserve">Vòng giun </t>
  </si>
  <si>
    <t>0,5</t>
  </si>
  <si>
    <t>Tuần 4 (28/10)</t>
  </si>
  <si>
    <t>Tổng tháng 10/2023</t>
  </si>
  <si>
    <t>Tồn cuối tháng 10/2023</t>
  </si>
  <si>
    <t>BÁO CÁO THU, CHI CHƯƠNG TRÌNH  THỨ 7 YÊU THƯƠNG - HÀ TĨNH THÁNG 11/2023</t>
  </si>
  <si>
    <t>Tồn đầu tháng 11/2023</t>
  </si>
  <si>
    <t>01/1/2023</t>
  </si>
  <si>
    <t>07/11/2023</t>
  </si>
  <si>
    <t>Quỹ nồi cháo Miền Nam UH</t>
  </si>
  <si>
    <t>13/11/2023</t>
  </si>
  <si>
    <t>Tổng tháng 11/2023</t>
  </si>
  <si>
    <t>Tồn cuối tháng 11/2023</t>
  </si>
  <si>
    <t>Gạo nếp</t>
  </si>
  <si>
    <t>Trứng vịt</t>
  </si>
  <si>
    <t>Hành tím- Hành lá</t>
  </si>
  <si>
    <t>Hat nêm</t>
  </si>
  <si>
    <t>Hộp xóp</t>
  </si>
  <si>
    <t>Hành tím+ hành lá</t>
  </si>
  <si>
    <t xml:space="preserve">Dây chun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</si>
</sst>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[$-1010000]d/m/yyyy;@"/>
    <numFmt numFmtId="165" formatCode="_-* #,##0.00\ _₫_-;\-* #,##0.00\ _₫_-;_-* &quot;-&quot;??\ _₫_-;_-@_-"/>
    <numFmt numFmtId="166" formatCode="_-* #,##0\ _₫_-;\-* #,##0\ _₫_-;_-* &quot;-&quot;??\ _₫_-;_-@_-"/>
    <numFmt numFmtId="167" formatCode="[$-101042A]d\ mmmm\ yyyy;@"/>
    <numFmt numFmtId="168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b/>
      <sz val="12"/>
      <color indexed="8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  <font>
      <sz val="11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5" fontId="7" fillId="0" borderId="0" applyFont="0" applyFill="0" applyBorder="0" applyAlignment="0" applyProtection="0"/>
  </cellStyleXfs>
  <cellXfs count="63">
    <xf numFmtId="0" fontId="0" fillId="0" borderId="0" xfId="0"/>
    <xf numFmtId="164" fontId="6" fillId="0" borderId="4" xfId="2" applyNumberFormat="1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167" fontId="6" fillId="3" borderId="4" xfId="2" applyNumberFormat="1" applyFont="1" applyFill="1" applyBorder="1" applyAlignment="1">
      <alignment horizontal="center" vertical="center"/>
    </xf>
    <xf numFmtId="166" fontId="6" fillId="3" borderId="4" xfId="3" applyNumberFormat="1" applyFont="1" applyFill="1" applyBorder="1" applyAlignment="1">
      <alignment horizontal="center" vertical="center"/>
    </xf>
    <xf numFmtId="166" fontId="6" fillId="4" borderId="4" xfId="3" applyNumberFormat="1" applyFont="1" applyFill="1" applyBorder="1" applyAlignment="1">
      <alignment vertical="center"/>
    </xf>
    <xf numFmtId="167" fontId="8" fillId="5" borderId="4" xfId="2" quotePrefix="1" applyNumberFormat="1" applyFont="1" applyFill="1" applyBorder="1" applyAlignment="1">
      <alignment horizontal="center" vertical="center"/>
    </xf>
    <xf numFmtId="0" fontId="9" fillId="0" borderId="4" xfId="0" applyFont="1" applyBorder="1"/>
    <xf numFmtId="167" fontId="8" fillId="5" borderId="4" xfId="2" applyNumberFormat="1" applyFont="1" applyFill="1" applyBorder="1" applyAlignment="1">
      <alignment horizontal="center" vertical="center"/>
    </xf>
    <xf numFmtId="166" fontId="8" fillId="5" borderId="4" xfId="3" applyNumberFormat="1" applyFont="1" applyFill="1" applyBorder="1" applyAlignment="1">
      <alignment horizontal="center" vertical="center"/>
    </xf>
    <xf numFmtId="166" fontId="6" fillId="5" borderId="4" xfId="3" applyNumberFormat="1" applyFont="1" applyFill="1" applyBorder="1" applyAlignment="1">
      <alignment vertical="center"/>
    </xf>
    <xf numFmtId="166" fontId="9" fillId="0" borderId="4" xfId="3" applyNumberFormat="1" applyFont="1" applyBorder="1"/>
    <xf numFmtId="164" fontId="6" fillId="6" borderId="4" xfId="2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3" fillId="7" borderId="4" xfId="0" applyFont="1" applyFill="1" applyBorder="1"/>
    <xf numFmtId="166" fontId="3" fillId="7" borderId="4" xfId="0" applyNumberFormat="1" applyFont="1" applyFill="1" applyBorder="1"/>
    <xf numFmtId="0" fontId="2" fillId="5" borderId="0" xfId="0" applyFont="1" applyFill="1" applyBorder="1"/>
    <xf numFmtId="166" fontId="2" fillId="5" borderId="0" xfId="0" applyNumberFormat="1" applyFont="1" applyFill="1" applyBorder="1"/>
    <xf numFmtId="166" fontId="9" fillId="0" borderId="4" xfId="3" applyNumberFormat="1" applyFont="1" applyBorder="1" applyAlignment="1">
      <alignment horizontal="center"/>
    </xf>
    <xf numFmtId="164" fontId="10" fillId="0" borderId="4" xfId="2" applyNumberFormat="1" applyFont="1" applyBorder="1" applyAlignment="1">
      <alignment horizontal="center" vertical="center"/>
    </xf>
    <xf numFmtId="168" fontId="10" fillId="0" borderId="4" xfId="1" applyNumberFormat="1" applyFont="1" applyBorder="1" applyAlignment="1">
      <alignment horizontal="center" vertical="center"/>
    </xf>
    <xf numFmtId="166" fontId="10" fillId="0" borderId="4" xfId="3" applyNumberFormat="1" applyFont="1" applyBorder="1" applyAlignment="1">
      <alignment vertical="center"/>
    </xf>
    <xf numFmtId="164" fontId="10" fillId="0" borderId="2" xfId="2" applyNumberFormat="1" applyFont="1" applyBorder="1" applyAlignment="1">
      <alignment horizontal="center" vertical="center"/>
    </xf>
    <xf numFmtId="168" fontId="10" fillId="0" borderId="2" xfId="1" applyNumberFormat="1" applyFont="1" applyBorder="1" applyAlignment="1">
      <alignment horizontal="center" vertical="center"/>
    </xf>
    <xf numFmtId="0" fontId="11" fillId="0" borderId="4" xfId="0" applyFont="1" applyBorder="1"/>
    <xf numFmtId="168" fontId="11" fillId="0" borderId="4" xfId="1" applyNumberFormat="1" applyFont="1" applyBorder="1"/>
    <xf numFmtId="166" fontId="12" fillId="6" borderId="4" xfId="3" applyNumberFormat="1" applyFont="1" applyFill="1" applyBorder="1" applyAlignment="1">
      <alignment horizontal="center" vertical="center"/>
    </xf>
    <xf numFmtId="166" fontId="12" fillId="6" borderId="4" xfId="3" applyNumberFormat="1" applyFont="1" applyFill="1" applyBorder="1" applyAlignment="1">
      <alignment horizontal="center"/>
    </xf>
    <xf numFmtId="166" fontId="6" fillId="0" borderId="4" xfId="3" applyNumberFormat="1" applyFont="1" applyBorder="1" applyAlignment="1">
      <alignment horizontal="center" vertical="center"/>
    </xf>
    <xf numFmtId="164" fontId="6" fillId="5" borderId="4" xfId="2" quotePrefix="1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3" fontId="0" fillId="0" borderId="0" xfId="0" applyNumberFormat="1"/>
    <xf numFmtId="0" fontId="0" fillId="0" borderId="0" xfId="0" applyAlignment="1">
      <alignment horizontal="right"/>
    </xf>
    <xf numFmtId="0" fontId="13" fillId="0" borderId="0" xfId="0" applyFont="1"/>
    <xf numFmtId="3" fontId="13" fillId="0" borderId="0" xfId="0" applyNumberFormat="1" applyFont="1"/>
    <xf numFmtId="0" fontId="13" fillId="0" borderId="0" xfId="0" applyFont="1" applyAlignment="1">
      <alignment horizontal="right"/>
    </xf>
    <xf numFmtId="16" fontId="3" fillId="0" borderId="0" xfId="0" quotePrefix="1" applyNumberFormat="1" applyFont="1"/>
    <xf numFmtId="14" fontId="3" fillId="0" borderId="0" xfId="0" applyNumberFormat="1" applyFont="1"/>
    <xf numFmtId="166" fontId="6" fillId="0" borderId="4" xfId="3" applyNumberFormat="1" applyFont="1" applyBorder="1" applyAlignment="1">
      <alignment horizontal="center" vertical="center"/>
    </xf>
    <xf numFmtId="3" fontId="0" fillId="0" borderId="0" xfId="0" quotePrefix="1" applyNumberFormat="1" applyAlignment="1">
      <alignment horizontal="right"/>
    </xf>
    <xf numFmtId="164" fontId="5" fillId="2" borderId="1" xfId="2" applyNumberFormat="1" applyFont="1" applyFill="1" applyBorder="1" applyAlignment="1">
      <alignment horizontal="center" vertical="center"/>
    </xf>
    <xf numFmtId="164" fontId="5" fillId="2" borderId="2" xfId="2" applyNumberFormat="1" applyFont="1" applyFill="1" applyBorder="1" applyAlignment="1">
      <alignment horizontal="center" vertical="center"/>
    </xf>
    <xf numFmtId="164" fontId="5" fillId="2" borderId="3" xfId="2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10" fillId="8" borderId="5" xfId="3" applyNumberFormat="1" applyFont="1" applyFill="1" applyBorder="1" applyAlignment="1">
      <alignment horizontal="center" vertical="center"/>
    </xf>
    <xf numFmtId="166" fontId="10" fillId="8" borderId="6" xfId="3" applyNumberFormat="1" applyFont="1" applyFill="1" applyBorder="1" applyAlignment="1">
      <alignment horizontal="center" vertical="center"/>
    </xf>
    <xf numFmtId="166" fontId="10" fillId="9" borderId="5" xfId="3" applyNumberFormat="1" applyFont="1" applyFill="1" applyBorder="1" applyAlignment="1">
      <alignment horizontal="center" vertical="center"/>
    </xf>
    <xf numFmtId="166" fontId="10" fillId="9" borderId="6" xfId="3" applyNumberFormat="1" applyFont="1" applyFill="1" applyBorder="1" applyAlignment="1">
      <alignment horizontal="center" vertical="center"/>
    </xf>
    <xf numFmtId="164" fontId="10" fillId="0" borderId="1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166" fontId="10" fillId="10" borderId="1" xfId="3" applyNumberFormat="1" applyFont="1" applyFill="1" applyBorder="1" applyAlignment="1">
      <alignment horizontal="center" vertical="center"/>
    </xf>
    <xf numFmtId="166" fontId="10" fillId="10" borderId="3" xfId="3" applyNumberFormat="1" applyFont="1" applyFill="1" applyBorder="1" applyAlignment="1">
      <alignment horizontal="center" vertical="center"/>
    </xf>
    <xf numFmtId="14" fontId="3" fillId="0" borderId="4" xfId="0" applyNumberFormat="1" applyFont="1" applyBorder="1"/>
    <xf numFmtId="0" fontId="0" fillId="0" borderId="4" xfId="0" applyBorder="1"/>
    <xf numFmtId="3" fontId="0" fillId="0" borderId="4" xfId="0" applyNumberFormat="1" applyBorder="1"/>
    <xf numFmtId="0" fontId="13" fillId="0" borderId="4" xfId="0" applyFont="1" applyBorder="1"/>
    <xf numFmtId="3" fontId="13" fillId="0" borderId="4" xfId="0" applyNumberFormat="1" applyFont="1" applyBorder="1"/>
    <xf numFmtId="16" fontId="3" fillId="0" borderId="4" xfId="0" quotePrefix="1" applyNumberFormat="1" applyFont="1" applyBorder="1"/>
    <xf numFmtId="168" fontId="0" fillId="0" borderId="4" xfId="1" applyNumberFormat="1" applyFont="1" applyBorder="1"/>
  </cellXfs>
  <cellStyles count="4">
    <cellStyle name="Comma" xfId="1" builtinId="3"/>
    <cellStyle name="Comma 3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4" workbookViewId="0">
      <selection activeCell="H47" sqref="H47:H48"/>
    </sheetView>
  </sheetViews>
  <sheetFormatPr defaultRowHeight="15" x14ac:dyDescent="0.25"/>
  <cols>
    <col min="1" max="1" width="23" bestFit="1" customWidth="1"/>
    <col min="2" max="2" width="23.42578125" bestFit="1" customWidth="1"/>
    <col min="5" max="5" width="13.7109375" bestFit="1" customWidth="1"/>
    <col min="6" max="6" width="14.570312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4" t="s">
        <v>25</v>
      </c>
      <c r="B1" s="45"/>
      <c r="C1" s="45"/>
      <c r="D1" s="45"/>
      <c r="E1" s="45"/>
      <c r="F1" s="45"/>
      <c r="G1" s="45"/>
      <c r="H1" s="46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7" t="s">
        <v>4</v>
      </c>
      <c r="F2" s="47"/>
      <c r="G2" s="28" t="s">
        <v>5</v>
      </c>
      <c r="H2" s="28" t="s">
        <v>6</v>
      </c>
    </row>
    <row r="3" spans="1:11" ht="15.75" x14ac:dyDescent="0.25">
      <c r="A3" s="1"/>
      <c r="B3" s="2"/>
      <c r="C3" s="2"/>
      <c r="D3" s="2"/>
      <c r="E3" s="28" t="s">
        <v>7</v>
      </c>
      <c r="F3" s="28" t="s">
        <v>8</v>
      </c>
      <c r="G3" s="28"/>
      <c r="H3" s="28"/>
    </row>
    <row r="4" spans="1:11" ht="15.75" x14ac:dyDescent="0.25">
      <c r="A4" s="3" t="s">
        <v>26</v>
      </c>
      <c r="B4" s="3"/>
      <c r="C4" s="3"/>
      <c r="D4" s="3"/>
      <c r="E4" s="4"/>
      <c r="F4" s="4"/>
      <c r="G4" s="4"/>
      <c r="H4" s="5">
        <v>15534800</v>
      </c>
    </row>
    <row r="5" spans="1:11" ht="15.75" x14ac:dyDescent="0.25">
      <c r="A5" s="6" t="s">
        <v>27</v>
      </c>
      <c r="B5" s="7" t="s">
        <v>28</v>
      </c>
      <c r="C5" s="8"/>
      <c r="D5" s="8"/>
      <c r="E5" s="9">
        <v>500000</v>
      </c>
      <c r="F5" s="9"/>
      <c r="G5" s="9"/>
      <c r="H5" s="5">
        <f>H4+E5+F5</f>
        <v>16034800</v>
      </c>
    </row>
    <row r="6" spans="1:11" ht="15.75" x14ac:dyDescent="0.25">
      <c r="A6" s="6" t="s">
        <v>29</v>
      </c>
      <c r="B6" s="7" t="s">
        <v>21</v>
      </c>
      <c r="C6" s="8"/>
      <c r="D6" s="8"/>
      <c r="E6" s="9">
        <v>4000000</v>
      </c>
      <c r="F6" s="9"/>
      <c r="G6" s="9"/>
      <c r="H6" s="5">
        <f t="shared" ref="H6:H8" si="0">H5+E6+F6</f>
        <v>20034800</v>
      </c>
    </row>
    <row r="7" spans="1:11" ht="15.75" x14ac:dyDescent="0.25">
      <c r="A7" s="6" t="s">
        <v>30</v>
      </c>
      <c r="B7" s="7" t="s">
        <v>31</v>
      </c>
      <c r="C7" s="8"/>
      <c r="D7" s="8"/>
      <c r="E7" s="9"/>
      <c r="F7" s="9">
        <v>2400000</v>
      </c>
      <c r="G7" s="9"/>
      <c r="H7" s="5">
        <f t="shared" si="0"/>
        <v>22434800</v>
      </c>
    </row>
    <row r="8" spans="1:11" ht="15.75" x14ac:dyDescent="0.25">
      <c r="A8" s="6" t="s">
        <v>30</v>
      </c>
      <c r="B8" s="7" t="s">
        <v>32</v>
      </c>
      <c r="C8" s="8"/>
      <c r="D8" s="8"/>
      <c r="E8" s="9"/>
      <c r="F8" s="9">
        <v>2400000</v>
      </c>
      <c r="G8" s="9"/>
      <c r="H8" s="5">
        <f t="shared" si="0"/>
        <v>24834800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24834800</v>
      </c>
    </row>
    <row r="10" spans="1:11" ht="15.75" x14ac:dyDescent="0.25">
      <c r="A10" s="29" t="s">
        <v>22</v>
      </c>
      <c r="B10" s="24"/>
      <c r="C10" s="24"/>
      <c r="D10" s="25"/>
      <c r="E10" s="26"/>
      <c r="F10" s="26"/>
      <c r="G10" s="11">
        <f>C10*D10</f>
        <v>0</v>
      </c>
      <c r="H10" s="10">
        <f t="shared" si="1"/>
        <v>24834800</v>
      </c>
    </row>
    <row r="11" spans="1:11" ht="15.75" x14ac:dyDescent="0.25">
      <c r="A11" s="12"/>
      <c r="B11" s="24"/>
      <c r="C11" s="24"/>
      <c r="D11" s="25"/>
      <c r="E11" s="26"/>
      <c r="F11" s="26"/>
      <c r="G11" s="11"/>
      <c r="H11" s="10">
        <f t="shared" si="1"/>
        <v>24834800</v>
      </c>
      <c r="I11" s="13"/>
    </row>
    <row r="12" spans="1:11" ht="15.75" x14ac:dyDescent="0.25">
      <c r="A12" s="12"/>
      <c r="B12" s="24"/>
      <c r="C12" s="24"/>
      <c r="D12" s="25"/>
      <c r="E12" s="26"/>
      <c r="F12" s="26"/>
      <c r="G12" s="11"/>
      <c r="H12" s="10">
        <f t="shared" si="1"/>
        <v>24834800</v>
      </c>
    </row>
    <row r="13" spans="1:11" ht="15.75" x14ac:dyDescent="0.25">
      <c r="A13" s="12"/>
      <c r="B13" s="24" t="s">
        <v>33</v>
      </c>
      <c r="C13" s="24"/>
      <c r="D13" s="25"/>
      <c r="E13" s="26"/>
      <c r="F13" s="26"/>
      <c r="G13" s="11"/>
      <c r="H13" s="10">
        <f t="shared" si="1"/>
        <v>24834800</v>
      </c>
    </row>
    <row r="14" spans="1:11" ht="15.75" x14ac:dyDescent="0.25">
      <c r="A14" s="12"/>
      <c r="B14" s="24"/>
      <c r="C14" s="24"/>
      <c r="D14" s="25"/>
      <c r="E14" s="26"/>
      <c r="F14" s="26"/>
      <c r="G14" s="11"/>
      <c r="H14" s="10">
        <f t="shared" si="1"/>
        <v>24834800</v>
      </c>
    </row>
    <row r="15" spans="1:11" ht="15.75" x14ac:dyDescent="0.25">
      <c r="A15" s="12"/>
      <c r="B15" s="24"/>
      <c r="C15" s="24"/>
      <c r="D15" s="25"/>
      <c r="E15" s="26"/>
      <c r="F15" s="26"/>
      <c r="G15" s="11"/>
      <c r="H15" s="10">
        <f t="shared" si="1"/>
        <v>24834800</v>
      </c>
      <c r="J15" s="14" t="s">
        <v>16</v>
      </c>
      <c r="K15" s="15">
        <f>SUM(G10:G21)</f>
        <v>0</v>
      </c>
    </row>
    <row r="16" spans="1:11" ht="15.75" x14ac:dyDescent="0.25">
      <c r="A16" s="12"/>
      <c r="B16" s="24"/>
      <c r="C16" s="24"/>
      <c r="D16" s="25"/>
      <c r="E16" s="26"/>
      <c r="F16" s="26"/>
      <c r="G16" s="11"/>
      <c r="H16" s="10">
        <f t="shared" si="1"/>
        <v>24834800</v>
      </c>
      <c r="J16" s="14" t="s">
        <v>17</v>
      </c>
      <c r="K16" s="15">
        <f>SUM(G23:G28)</f>
        <v>0</v>
      </c>
    </row>
    <row r="17" spans="1:11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24834800</v>
      </c>
      <c r="J17" s="14" t="s">
        <v>18</v>
      </c>
      <c r="K17" s="15">
        <f>SUM(G30:G34)</f>
        <v>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24834800</v>
      </c>
      <c r="J18" s="14" t="s">
        <v>19</v>
      </c>
      <c r="K18" s="15">
        <f>SUM(G36:G40)</f>
        <v>0</v>
      </c>
    </row>
    <row r="19" spans="1:11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24834800</v>
      </c>
      <c r="J19" s="14" t="s">
        <v>20</v>
      </c>
      <c r="K19" s="15">
        <f>SUM(G42:G46)</f>
        <v>0</v>
      </c>
    </row>
    <row r="20" spans="1:11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24834800</v>
      </c>
      <c r="J20" s="16"/>
      <c r="K20" s="17"/>
    </row>
    <row r="21" spans="1:11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24834800</v>
      </c>
      <c r="J21" s="16"/>
      <c r="K21" s="17"/>
    </row>
    <row r="22" spans="1:11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1" ht="15.75" x14ac:dyDescent="0.25">
      <c r="A23" s="29"/>
      <c r="B23" s="24"/>
      <c r="C23" s="24"/>
      <c r="D23" s="25"/>
      <c r="E23" s="27"/>
      <c r="F23" s="27"/>
      <c r="G23" s="18"/>
      <c r="H23" s="10">
        <f>H21+E23+F23-G23</f>
        <v>24834800</v>
      </c>
      <c r="J23" s="16"/>
      <c r="K23" s="17"/>
    </row>
    <row r="24" spans="1:11" ht="15.75" x14ac:dyDescent="0.25">
      <c r="A24" s="12"/>
      <c r="B24" s="24"/>
      <c r="C24" s="24"/>
      <c r="D24" s="25"/>
      <c r="E24" s="27"/>
      <c r="F24" s="27"/>
      <c r="G24" s="18"/>
      <c r="H24" s="10">
        <f t="shared" si="1"/>
        <v>24834800</v>
      </c>
      <c r="J24" s="16"/>
      <c r="K24" s="17"/>
    </row>
    <row r="25" spans="1:11" ht="15.75" x14ac:dyDescent="0.25">
      <c r="A25" s="12"/>
      <c r="B25" s="24"/>
      <c r="C25" s="24"/>
      <c r="D25" s="25"/>
      <c r="E25" s="27"/>
      <c r="F25" s="27"/>
      <c r="G25" s="18"/>
      <c r="H25" s="10">
        <f t="shared" si="1"/>
        <v>24834800</v>
      </c>
      <c r="J25" s="16"/>
      <c r="K25" s="17"/>
    </row>
    <row r="26" spans="1:11" ht="15.75" x14ac:dyDescent="0.25">
      <c r="A26" s="12"/>
      <c r="B26" s="24"/>
      <c r="C26" s="24"/>
      <c r="D26" s="25"/>
      <c r="E26" s="27"/>
      <c r="F26" s="27"/>
      <c r="G26" s="18"/>
      <c r="H26" s="10">
        <f t="shared" si="1"/>
        <v>24834800</v>
      </c>
      <c r="J26" s="16"/>
      <c r="K26" s="17"/>
    </row>
    <row r="27" spans="1:11" ht="15.75" x14ac:dyDescent="0.25">
      <c r="A27" s="12"/>
      <c r="B27" s="24"/>
      <c r="C27" s="24"/>
      <c r="D27" s="25"/>
      <c r="E27" s="27"/>
      <c r="F27" s="27"/>
      <c r="G27" s="18"/>
      <c r="H27" s="10">
        <f t="shared" si="1"/>
        <v>24834800</v>
      </c>
      <c r="J27" s="16"/>
      <c r="K27" s="17"/>
    </row>
    <row r="28" spans="1:11" ht="15.75" x14ac:dyDescent="0.25">
      <c r="A28" s="12"/>
      <c r="B28" s="24"/>
      <c r="C28" s="24"/>
      <c r="D28" s="25"/>
      <c r="E28" s="27"/>
      <c r="F28" s="27"/>
      <c r="G28" s="18"/>
      <c r="H28" s="10">
        <f t="shared" si="1"/>
        <v>24834800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1" ht="15.75" x14ac:dyDescent="0.25">
      <c r="A30" s="29"/>
      <c r="B30" s="24"/>
      <c r="C30" s="24"/>
      <c r="D30" s="25"/>
      <c r="E30" s="27"/>
      <c r="F30" s="27"/>
      <c r="G30" s="18"/>
      <c r="H30" s="10">
        <f>H28+E30+F30-G30</f>
        <v>24834800</v>
      </c>
      <c r="J30" s="16"/>
      <c r="K30" s="17"/>
    </row>
    <row r="31" spans="1:11" ht="15.75" x14ac:dyDescent="0.25">
      <c r="A31" s="12"/>
      <c r="B31" s="24"/>
      <c r="C31" s="24"/>
      <c r="D31" s="25"/>
      <c r="E31" s="27"/>
      <c r="F31" s="27"/>
      <c r="G31" s="18"/>
      <c r="H31" s="10">
        <f t="shared" si="1"/>
        <v>24834800</v>
      </c>
      <c r="J31" s="16"/>
      <c r="K31" s="17"/>
    </row>
    <row r="32" spans="1:11" ht="15.75" x14ac:dyDescent="0.25">
      <c r="A32" s="12"/>
      <c r="B32" s="24"/>
      <c r="C32" s="24"/>
      <c r="D32" s="25"/>
      <c r="E32" s="27"/>
      <c r="F32" s="27"/>
      <c r="G32" s="18"/>
      <c r="H32" s="10">
        <f t="shared" si="1"/>
        <v>24834800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/>
      <c r="H33" s="10">
        <f t="shared" si="1"/>
        <v>24834800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>
        <f t="shared" si="1"/>
        <v>24834800</v>
      </c>
      <c r="J34" s="16"/>
      <c r="K34" s="17"/>
    </row>
    <row r="35" spans="1:11" ht="15.75" x14ac:dyDescent="0.25">
      <c r="A35" s="12"/>
      <c r="B35" s="24"/>
      <c r="C35" s="24"/>
      <c r="D35" s="25"/>
      <c r="E35" s="27"/>
      <c r="F35" s="27"/>
      <c r="G35" s="18"/>
      <c r="H35" s="10"/>
      <c r="J35" s="16"/>
      <c r="K35" s="17"/>
    </row>
    <row r="36" spans="1:11" ht="15.75" x14ac:dyDescent="0.25">
      <c r="A36" s="29"/>
      <c r="B36" s="24"/>
      <c r="C36" s="24"/>
      <c r="D36" s="25"/>
      <c r="E36" s="27"/>
      <c r="F36" s="27"/>
      <c r="G36" s="18"/>
      <c r="H36" s="10">
        <f>H34+E36+F36-G36</f>
        <v>24834800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24834800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/>
      <c r="H38" s="10">
        <f t="shared" si="1"/>
        <v>24834800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>
        <f t="shared" si="1"/>
        <v>24834800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>
        <f t="shared" si="1"/>
        <v>24834800</v>
      </c>
      <c r="J40" s="16"/>
      <c r="K40" s="17"/>
    </row>
    <row r="41" spans="1:11" ht="15.75" x14ac:dyDescent="0.25">
      <c r="A41" s="12"/>
      <c r="B41" s="24"/>
      <c r="C41" s="24"/>
      <c r="D41" s="25"/>
      <c r="E41" s="27"/>
      <c r="F41" s="27"/>
      <c r="G41" s="18"/>
      <c r="H41" s="10">
        <f t="shared" si="1"/>
        <v>24834800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/>
      <c r="H42" s="10">
        <f t="shared" si="1"/>
        <v>24834800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>
        <f t="shared" si="1"/>
        <v>24834800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24834800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24834800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24834800</v>
      </c>
      <c r="J46" s="16"/>
      <c r="K46" s="17"/>
    </row>
    <row r="47" spans="1:11" ht="15.75" x14ac:dyDescent="0.25">
      <c r="A47" s="19" t="s">
        <v>23</v>
      </c>
      <c r="B47" s="19"/>
      <c r="C47" s="19"/>
      <c r="D47" s="20"/>
      <c r="E47" s="21">
        <f>SUM(E5:E21)</f>
        <v>4500000</v>
      </c>
      <c r="F47" s="21">
        <f>SUM(F5:F21)</f>
        <v>4800000</v>
      </c>
      <c r="G47" s="48">
        <f>SUM(G5:G46)</f>
        <v>0</v>
      </c>
      <c r="H47" s="50">
        <f>H4+E48-G47</f>
        <v>24834800</v>
      </c>
    </row>
    <row r="48" spans="1:11" ht="15.75" x14ac:dyDescent="0.25">
      <c r="A48" s="52" t="s">
        <v>24</v>
      </c>
      <c r="B48" s="53"/>
      <c r="C48" s="22"/>
      <c r="D48" s="23"/>
      <c r="E48" s="54">
        <f>E47+F47</f>
        <v>9300000</v>
      </c>
      <c r="F48" s="55"/>
      <c r="G48" s="49"/>
      <c r="H48" s="51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2" workbookViewId="0">
      <selection activeCell="C50" sqref="C50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9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4" t="s">
        <v>34</v>
      </c>
      <c r="B1" s="45"/>
      <c r="C1" s="45"/>
      <c r="D1" s="45"/>
      <c r="E1" s="45"/>
      <c r="F1" s="45"/>
      <c r="G1" s="45"/>
      <c r="H1" s="46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7" t="s">
        <v>4</v>
      </c>
      <c r="F2" s="47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35</v>
      </c>
      <c r="B4" s="3"/>
      <c r="C4" s="3"/>
      <c r="D4" s="3"/>
      <c r="E4" s="4"/>
      <c r="F4" s="4"/>
      <c r="G4" s="4"/>
      <c r="H4" s="5">
        <v>24834800</v>
      </c>
    </row>
    <row r="5" spans="1:11" ht="15.75" x14ac:dyDescent="0.25">
      <c r="A5" s="6" t="s">
        <v>36</v>
      </c>
      <c r="B5" s="7" t="s">
        <v>28</v>
      </c>
      <c r="C5" s="8"/>
      <c r="D5" s="8"/>
      <c r="E5" s="9">
        <v>500000</v>
      </c>
      <c r="F5" s="9"/>
      <c r="G5" s="9"/>
      <c r="H5" s="5">
        <f>H4+E5+F5</f>
        <v>25334800</v>
      </c>
    </row>
    <row r="6" spans="1:11" ht="15.75" x14ac:dyDescent="0.25">
      <c r="A6" s="6" t="s">
        <v>37</v>
      </c>
      <c r="B6" s="7" t="s">
        <v>21</v>
      </c>
      <c r="C6" s="8"/>
      <c r="D6" s="8"/>
      <c r="E6" s="9">
        <v>2200000</v>
      </c>
      <c r="F6" s="9"/>
      <c r="G6" s="9"/>
      <c r="H6" s="5">
        <f t="shared" ref="H6:H8" si="0">H5+E6+F6</f>
        <v>27534800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27534800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27534800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27534800</v>
      </c>
    </row>
    <row r="10" spans="1:11" ht="15.75" x14ac:dyDescent="0.25">
      <c r="A10" s="29"/>
      <c r="B10" s="24"/>
      <c r="C10" s="24"/>
      <c r="D10" s="25"/>
      <c r="E10" s="26"/>
      <c r="F10" s="26"/>
      <c r="G10" s="11">
        <f>C10*D10</f>
        <v>0</v>
      </c>
      <c r="H10" s="10">
        <f t="shared" si="1"/>
        <v>27534800</v>
      </c>
    </row>
    <row r="11" spans="1:11" ht="15.75" x14ac:dyDescent="0.25">
      <c r="A11" s="12"/>
      <c r="B11" s="24"/>
      <c r="C11" s="24"/>
      <c r="D11" s="25"/>
      <c r="E11" s="26"/>
      <c r="F11" s="26"/>
      <c r="G11" s="11"/>
      <c r="H11" s="10">
        <f t="shared" si="1"/>
        <v>27534800</v>
      </c>
      <c r="I11" s="13"/>
    </row>
    <row r="12" spans="1:11" ht="15.75" x14ac:dyDescent="0.25">
      <c r="A12" s="12"/>
      <c r="B12" s="24"/>
      <c r="C12" s="24"/>
      <c r="D12" s="25"/>
      <c r="E12" s="26"/>
      <c r="F12" s="26"/>
      <c r="G12" s="11"/>
      <c r="H12" s="10">
        <f t="shared" si="1"/>
        <v>27534800</v>
      </c>
    </row>
    <row r="13" spans="1:11" ht="15.75" x14ac:dyDescent="0.25">
      <c r="A13" s="12"/>
      <c r="B13" s="24" t="s">
        <v>38</v>
      </c>
      <c r="C13" s="24"/>
      <c r="D13" s="25"/>
      <c r="E13" s="26"/>
      <c r="F13" s="26"/>
      <c r="G13" s="11"/>
      <c r="H13" s="10">
        <f t="shared" si="1"/>
        <v>27534800</v>
      </c>
    </row>
    <row r="14" spans="1:11" ht="15.75" x14ac:dyDescent="0.25">
      <c r="A14" s="12"/>
      <c r="B14" s="24"/>
      <c r="C14" s="24"/>
      <c r="D14" s="25"/>
      <c r="E14" s="26"/>
      <c r="F14" s="26"/>
      <c r="G14" s="11"/>
      <c r="H14" s="10">
        <f t="shared" si="1"/>
        <v>27534800</v>
      </c>
    </row>
    <row r="15" spans="1:11" ht="15.75" x14ac:dyDescent="0.25">
      <c r="A15" s="12"/>
      <c r="B15" s="24"/>
      <c r="C15" s="24"/>
      <c r="D15" s="25"/>
      <c r="E15" s="26"/>
      <c r="F15" s="26"/>
      <c r="G15" s="11"/>
      <c r="H15" s="10">
        <f t="shared" si="1"/>
        <v>27534800</v>
      </c>
      <c r="J15" s="14" t="s">
        <v>16</v>
      </c>
      <c r="K15" s="15">
        <f>SUM(G10:G21)</f>
        <v>0</v>
      </c>
    </row>
    <row r="16" spans="1:11" ht="15.75" x14ac:dyDescent="0.25">
      <c r="A16" s="12"/>
      <c r="B16" s="24"/>
      <c r="C16" s="24"/>
      <c r="D16" s="25"/>
      <c r="E16" s="26"/>
      <c r="F16" s="26"/>
      <c r="G16" s="11"/>
      <c r="H16" s="10">
        <f t="shared" si="1"/>
        <v>27534800</v>
      </c>
      <c r="J16" s="14" t="s">
        <v>17</v>
      </c>
      <c r="K16" s="15">
        <f>SUM(G23:G28)</f>
        <v>0</v>
      </c>
    </row>
    <row r="17" spans="1:11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27534800</v>
      </c>
      <c r="J17" s="14" t="s">
        <v>18</v>
      </c>
      <c r="K17" s="15">
        <f>SUM(G30:G34)</f>
        <v>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27534800</v>
      </c>
      <c r="J18" s="14" t="s">
        <v>19</v>
      </c>
      <c r="K18" s="15">
        <f>SUM(G36:G40)</f>
        <v>0</v>
      </c>
    </row>
    <row r="19" spans="1:11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27534800</v>
      </c>
      <c r="J19" s="14" t="s">
        <v>20</v>
      </c>
      <c r="K19" s="15">
        <f>SUM(G42:G46)</f>
        <v>0</v>
      </c>
    </row>
    <row r="20" spans="1:11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27534800</v>
      </c>
      <c r="J20" s="16"/>
      <c r="K20" s="17"/>
    </row>
    <row r="21" spans="1:11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27534800</v>
      </c>
      <c r="J21" s="16"/>
      <c r="K21" s="17"/>
    </row>
    <row r="22" spans="1:11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1" ht="15.75" x14ac:dyDescent="0.25">
      <c r="A23" s="29"/>
      <c r="B23" s="24"/>
      <c r="C23" s="24"/>
      <c r="D23" s="25"/>
      <c r="E23" s="27"/>
      <c r="F23" s="27"/>
      <c r="G23" s="18"/>
      <c r="H23" s="10">
        <f>H21+E23+F23-G23</f>
        <v>27534800</v>
      </c>
      <c r="J23" s="16"/>
      <c r="K23" s="17"/>
    </row>
    <row r="24" spans="1:11" ht="15.75" x14ac:dyDescent="0.25">
      <c r="A24" s="12"/>
      <c r="B24" s="24"/>
      <c r="C24" s="24"/>
      <c r="D24" s="25"/>
      <c r="E24" s="27"/>
      <c r="F24" s="27"/>
      <c r="G24" s="18"/>
      <c r="H24" s="10">
        <f t="shared" si="1"/>
        <v>27534800</v>
      </c>
      <c r="J24" s="16"/>
      <c r="K24" s="17"/>
    </row>
    <row r="25" spans="1:11" ht="15.75" x14ac:dyDescent="0.25">
      <c r="A25" s="12"/>
      <c r="B25" s="24"/>
      <c r="C25" s="24"/>
      <c r="D25" s="25"/>
      <c r="E25" s="27"/>
      <c r="F25" s="27"/>
      <c r="G25" s="18"/>
      <c r="H25" s="10">
        <f t="shared" si="1"/>
        <v>27534800</v>
      </c>
      <c r="J25" s="16"/>
      <c r="K25" s="17"/>
    </row>
    <row r="26" spans="1:11" ht="15.75" x14ac:dyDescent="0.25">
      <c r="A26" s="12"/>
      <c r="B26" s="24"/>
      <c r="C26" s="24"/>
      <c r="D26" s="25"/>
      <c r="E26" s="27"/>
      <c r="F26" s="27"/>
      <c r="G26" s="18"/>
      <c r="H26" s="10">
        <f t="shared" si="1"/>
        <v>27534800</v>
      </c>
      <c r="J26" s="16"/>
      <c r="K26" s="17"/>
    </row>
    <row r="27" spans="1:11" ht="15.75" x14ac:dyDescent="0.25">
      <c r="A27" s="12"/>
      <c r="B27" s="24"/>
      <c r="C27" s="24"/>
      <c r="D27" s="25"/>
      <c r="E27" s="27"/>
      <c r="F27" s="27"/>
      <c r="G27" s="18"/>
      <c r="H27" s="10">
        <f t="shared" si="1"/>
        <v>27534800</v>
      </c>
      <c r="J27" s="16"/>
      <c r="K27" s="17"/>
    </row>
    <row r="28" spans="1:11" ht="15.75" x14ac:dyDescent="0.25">
      <c r="A28" s="12"/>
      <c r="B28" s="24"/>
      <c r="C28" s="24"/>
      <c r="D28" s="25"/>
      <c r="E28" s="27"/>
      <c r="F28" s="27"/>
      <c r="G28" s="18"/>
      <c r="H28" s="10">
        <f t="shared" si="1"/>
        <v>27534800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1" ht="15.75" x14ac:dyDescent="0.25">
      <c r="A30" s="29"/>
      <c r="B30" s="24"/>
      <c r="C30" s="24"/>
      <c r="D30" s="25"/>
      <c r="E30" s="27"/>
      <c r="F30" s="27"/>
      <c r="G30" s="18"/>
      <c r="H30" s="10">
        <f>H28+E30+F30-G30</f>
        <v>27534800</v>
      </c>
      <c r="J30" s="16"/>
      <c r="K30" s="17"/>
    </row>
    <row r="31" spans="1:11" ht="15.75" x14ac:dyDescent="0.25">
      <c r="A31" s="12"/>
      <c r="B31" s="24"/>
      <c r="C31" s="24"/>
      <c r="D31" s="25"/>
      <c r="E31" s="27"/>
      <c r="F31" s="27"/>
      <c r="G31" s="18"/>
      <c r="H31" s="10">
        <f t="shared" si="1"/>
        <v>27534800</v>
      </c>
      <c r="J31" s="16"/>
      <c r="K31" s="17"/>
    </row>
    <row r="32" spans="1:11" ht="15.75" x14ac:dyDescent="0.25">
      <c r="A32" s="12"/>
      <c r="B32" s="24"/>
      <c r="C32" s="24"/>
      <c r="D32" s="25"/>
      <c r="E32" s="27"/>
      <c r="F32" s="27"/>
      <c r="G32" s="18"/>
      <c r="H32" s="10">
        <f t="shared" si="1"/>
        <v>27534800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/>
      <c r="H33" s="10">
        <f t="shared" si="1"/>
        <v>27534800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>
        <f t="shared" si="1"/>
        <v>27534800</v>
      </c>
      <c r="J34" s="16"/>
      <c r="K34" s="17"/>
    </row>
    <row r="35" spans="1:11" ht="15.75" x14ac:dyDescent="0.25">
      <c r="A35" s="12"/>
      <c r="B35" s="24"/>
      <c r="C35" s="24"/>
      <c r="D35" s="25"/>
      <c r="E35" s="27"/>
      <c r="F35" s="27"/>
      <c r="G35" s="18"/>
      <c r="H35" s="10"/>
      <c r="J35" s="16"/>
      <c r="K35" s="17"/>
    </row>
    <row r="36" spans="1:11" ht="15.75" x14ac:dyDescent="0.25">
      <c r="A36" s="29"/>
      <c r="B36" s="24"/>
      <c r="C36" s="24"/>
      <c r="D36" s="25"/>
      <c r="E36" s="27"/>
      <c r="F36" s="27"/>
      <c r="G36" s="18"/>
      <c r="H36" s="10">
        <f>H34+E36+F36-G36</f>
        <v>27534800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27534800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/>
      <c r="H38" s="10">
        <f t="shared" si="1"/>
        <v>27534800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>
        <f t="shared" si="1"/>
        <v>27534800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>
        <f t="shared" si="1"/>
        <v>27534800</v>
      </c>
      <c r="J40" s="16"/>
      <c r="K40" s="17"/>
    </row>
    <row r="41" spans="1:11" ht="15.75" x14ac:dyDescent="0.25">
      <c r="A41" s="12"/>
      <c r="B41" s="24"/>
      <c r="C41" s="24"/>
      <c r="D41" s="25"/>
      <c r="E41" s="27"/>
      <c r="F41" s="27"/>
      <c r="G41" s="18"/>
      <c r="H41" s="10">
        <f t="shared" si="1"/>
        <v>27534800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/>
      <c r="H42" s="10">
        <f t="shared" si="1"/>
        <v>27534800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>
        <f t="shared" si="1"/>
        <v>27534800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27534800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27534800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27534800</v>
      </c>
      <c r="J46" s="16"/>
      <c r="K46" s="17"/>
    </row>
    <row r="47" spans="1:11" ht="15.75" x14ac:dyDescent="0.25">
      <c r="A47" s="19" t="s">
        <v>39</v>
      </c>
      <c r="B47" s="19"/>
      <c r="C47" s="19"/>
      <c r="D47" s="20"/>
      <c r="E47" s="21">
        <f>SUM(E5:E21)</f>
        <v>2700000</v>
      </c>
      <c r="F47" s="21">
        <f>SUM(F5:F21)</f>
        <v>0</v>
      </c>
      <c r="G47" s="48">
        <f>SUM(G5:G46)</f>
        <v>0</v>
      </c>
      <c r="H47" s="50">
        <f>H4+E48-G47</f>
        <v>27534800</v>
      </c>
    </row>
    <row r="48" spans="1:11" ht="15.75" x14ac:dyDescent="0.25">
      <c r="A48" s="52" t="s">
        <v>40</v>
      </c>
      <c r="B48" s="53"/>
      <c r="C48" s="22"/>
      <c r="D48" s="23"/>
      <c r="E48" s="54">
        <f>E47+F47</f>
        <v>2700000</v>
      </c>
      <c r="F48" s="55"/>
      <c r="G48" s="49"/>
      <c r="H48" s="51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opLeftCell="A25" workbookViewId="0">
      <selection activeCell="E23" sqref="E23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9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44" t="s">
        <v>53</v>
      </c>
      <c r="B1" s="45"/>
      <c r="C1" s="45"/>
      <c r="D1" s="45"/>
      <c r="E1" s="45"/>
      <c r="F1" s="45"/>
      <c r="G1" s="45"/>
      <c r="H1" s="46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7" t="s">
        <v>4</v>
      </c>
      <c r="F2" s="47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52</v>
      </c>
      <c r="B4" s="3"/>
      <c r="C4" s="3"/>
      <c r="D4" s="3"/>
      <c r="E4" s="4"/>
      <c r="F4" s="4"/>
      <c r="G4" s="4"/>
      <c r="H4" s="5">
        <v>27534800</v>
      </c>
    </row>
    <row r="5" spans="1:11" ht="15.75" x14ac:dyDescent="0.25">
      <c r="A5" s="6" t="s">
        <v>41</v>
      </c>
      <c r="B5" s="7" t="s">
        <v>42</v>
      </c>
      <c r="C5" s="8"/>
      <c r="D5" s="8"/>
      <c r="E5" s="9">
        <v>500000</v>
      </c>
      <c r="F5" s="9"/>
      <c r="G5" s="9"/>
      <c r="H5" s="5">
        <f>H4+E5+F5</f>
        <v>28034800</v>
      </c>
    </row>
    <row r="6" spans="1:11" ht="15.75" x14ac:dyDescent="0.25">
      <c r="A6" s="6" t="s">
        <v>43</v>
      </c>
      <c r="B6" s="7" t="s">
        <v>21</v>
      </c>
      <c r="C6" s="8"/>
      <c r="D6" s="8"/>
      <c r="E6" s="9">
        <v>500000</v>
      </c>
      <c r="F6" s="9"/>
      <c r="G6" s="9"/>
      <c r="H6" s="5">
        <f t="shared" ref="H6:H8" si="0">H5+E6+F6</f>
        <v>28534800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28534800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28534800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28534800</v>
      </c>
    </row>
    <row r="10" spans="1:11" ht="15.75" x14ac:dyDescent="0.25">
      <c r="A10" s="29" t="s">
        <v>44</v>
      </c>
      <c r="B10" s="24" t="s">
        <v>45</v>
      </c>
      <c r="C10" s="24">
        <v>25</v>
      </c>
      <c r="D10" s="25">
        <v>20000</v>
      </c>
      <c r="E10" s="26"/>
      <c r="F10" s="26"/>
      <c r="G10" s="11">
        <f>C10*D10</f>
        <v>500000</v>
      </c>
      <c r="H10" s="10">
        <f t="shared" si="1"/>
        <v>28034800</v>
      </c>
    </row>
    <row r="11" spans="1:11" ht="15.75" x14ac:dyDescent="0.25">
      <c r="A11" s="12"/>
      <c r="B11" s="24" t="s">
        <v>46</v>
      </c>
      <c r="C11" s="24">
        <v>2</v>
      </c>
      <c r="D11" s="25">
        <v>42000</v>
      </c>
      <c r="E11" s="26"/>
      <c r="F11" s="26"/>
      <c r="G11" s="11">
        <f t="shared" ref="G11:G19" si="2">C11*D11</f>
        <v>84000</v>
      </c>
      <c r="H11" s="10">
        <f t="shared" si="1"/>
        <v>27950800</v>
      </c>
      <c r="I11" s="13"/>
    </row>
    <row r="12" spans="1:11" ht="15.75" x14ac:dyDescent="0.25">
      <c r="A12" s="12"/>
      <c r="B12" s="24" t="s">
        <v>14</v>
      </c>
      <c r="C12" s="24">
        <v>1</v>
      </c>
      <c r="D12" s="25">
        <v>10000</v>
      </c>
      <c r="E12" s="26"/>
      <c r="F12" s="26"/>
      <c r="G12" s="11">
        <f t="shared" si="2"/>
        <v>10000</v>
      </c>
      <c r="H12" s="10">
        <f t="shared" si="1"/>
        <v>27940800</v>
      </c>
    </row>
    <row r="13" spans="1:11" ht="15.75" x14ac:dyDescent="0.25">
      <c r="A13" s="12"/>
      <c r="B13" s="24" t="s">
        <v>12</v>
      </c>
      <c r="C13" s="24">
        <v>1</v>
      </c>
      <c r="D13" s="25">
        <v>20000</v>
      </c>
      <c r="E13" s="26"/>
      <c r="F13" s="26"/>
      <c r="G13" s="11">
        <f t="shared" si="2"/>
        <v>20000</v>
      </c>
      <c r="H13" s="10">
        <f t="shared" si="1"/>
        <v>27920800</v>
      </c>
    </row>
    <row r="14" spans="1:11" ht="15.75" x14ac:dyDescent="0.25">
      <c r="A14" s="12"/>
      <c r="B14" s="24" t="s">
        <v>47</v>
      </c>
      <c r="C14" s="24">
        <v>1</v>
      </c>
      <c r="D14" s="25">
        <v>30000</v>
      </c>
      <c r="E14" s="26"/>
      <c r="F14" s="26"/>
      <c r="G14" s="11">
        <f t="shared" si="2"/>
        <v>30000</v>
      </c>
      <c r="H14" s="10">
        <f t="shared" si="1"/>
        <v>27890800</v>
      </c>
    </row>
    <row r="15" spans="1:11" ht="15.75" x14ac:dyDescent="0.25">
      <c r="A15" s="12"/>
      <c r="B15" s="24" t="s">
        <v>48</v>
      </c>
      <c r="C15" s="24">
        <v>1</v>
      </c>
      <c r="D15" s="25">
        <v>15000</v>
      </c>
      <c r="E15" s="26"/>
      <c r="F15" s="26"/>
      <c r="G15" s="11">
        <f t="shared" si="2"/>
        <v>15000</v>
      </c>
      <c r="H15" s="10">
        <f t="shared" si="1"/>
        <v>27875800</v>
      </c>
      <c r="J15" s="14" t="s">
        <v>16</v>
      </c>
      <c r="K15" s="15">
        <f>SUM(G10:G21)</f>
        <v>1384000</v>
      </c>
    </row>
    <row r="16" spans="1:11" ht="15.75" x14ac:dyDescent="0.25">
      <c r="A16" s="12"/>
      <c r="B16" s="24" t="s">
        <v>15</v>
      </c>
      <c r="C16" s="24">
        <v>120</v>
      </c>
      <c r="D16" s="25">
        <v>3500</v>
      </c>
      <c r="E16" s="26"/>
      <c r="F16" s="26"/>
      <c r="G16" s="11">
        <f t="shared" si="2"/>
        <v>420000</v>
      </c>
      <c r="H16" s="10">
        <f t="shared" si="1"/>
        <v>27455800</v>
      </c>
      <c r="J16" s="14" t="s">
        <v>17</v>
      </c>
      <c r="K16" s="15">
        <f>SUM(G23:G29)</f>
        <v>1742000</v>
      </c>
    </row>
    <row r="17" spans="1:12" ht="15.75" x14ac:dyDescent="0.25">
      <c r="A17" s="12"/>
      <c r="B17" s="24" t="s">
        <v>49</v>
      </c>
      <c r="C17" s="24">
        <v>1</v>
      </c>
      <c r="D17" s="25">
        <v>100000</v>
      </c>
      <c r="E17" s="26"/>
      <c r="F17" s="26"/>
      <c r="G17" s="11">
        <f t="shared" si="2"/>
        <v>100000</v>
      </c>
      <c r="H17" s="10">
        <f t="shared" si="1"/>
        <v>27355800</v>
      </c>
      <c r="J17" s="14" t="s">
        <v>18</v>
      </c>
      <c r="K17" s="15">
        <f>SUM(G30:G34)</f>
        <v>0</v>
      </c>
      <c r="L17" s="13">
        <f>K15+K16</f>
        <v>3126000</v>
      </c>
    </row>
    <row r="18" spans="1:12" ht="15.75" x14ac:dyDescent="0.25">
      <c r="A18" s="12"/>
      <c r="B18" s="24" t="s">
        <v>51</v>
      </c>
      <c r="C18" s="24">
        <v>5</v>
      </c>
      <c r="D18" s="25">
        <v>35000</v>
      </c>
      <c r="E18" s="26"/>
      <c r="F18" s="26"/>
      <c r="G18" s="11">
        <f t="shared" si="2"/>
        <v>175000</v>
      </c>
      <c r="H18" s="10">
        <f t="shared" si="1"/>
        <v>27180800</v>
      </c>
      <c r="J18" s="14" t="s">
        <v>19</v>
      </c>
      <c r="K18" s="15">
        <f>SUM(G36:G40)</f>
        <v>0</v>
      </c>
    </row>
    <row r="19" spans="1:12" ht="15.75" x14ac:dyDescent="0.25">
      <c r="A19" s="12"/>
      <c r="B19" s="24" t="s">
        <v>50</v>
      </c>
      <c r="C19" s="24">
        <v>1</v>
      </c>
      <c r="D19" s="25">
        <v>30000</v>
      </c>
      <c r="E19" s="26"/>
      <c r="F19" s="26"/>
      <c r="G19" s="11">
        <f t="shared" si="2"/>
        <v>30000</v>
      </c>
      <c r="H19" s="10">
        <f t="shared" si="1"/>
        <v>27150800</v>
      </c>
      <c r="J19" s="14" t="s">
        <v>20</v>
      </c>
      <c r="K19" s="15">
        <f>SUM(G42:G46)</f>
        <v>0</v>
      </c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27150800</v>
      </c>
      <c r="J20" s="16"/>
      <c r="K20" s="17"/>
    </row>
    <row r="21" spans="1:12" ht="15.75" x14ac:dyDescent="0.25">
      <c r="A21" s="12"/>
      <c r="B21" s="24"/>
      <c r="C21" s="24"/>
      <c r="D21" s="25"/>
      <c r="E21" s="27"/>
      <c r="F21" s="27"/>
      <c r="G21" s="11">
        <f t="shared" ref="G21" si="3">C21*D21</f>
        <v>0</v>
      </c>
      <c r="H21" s="10">
        <f t="shared" si="1"/>
        <v>27150800</v>
      </c>
      <c r="J21" s="16"/>
      <c r="K21" s="17"/>
    </row>
    <row r="22" spans="1:12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2" ht="15.75" x14ac:dyDescent="0.25">
      <c r="A23" s="29" t="s">
        <v>54</v>
      </c>
      <c r="B23" s="24" t="s">
        <v>9</v>
      </c>
      <c r="C23" s="24">
        <v>25</v>
      </c>
      <c r="D23" s="25">
        <v>20000</v>
      </c>
      <c r="E23" s="27"/>
      <c r="F23" s="27"/>
      <c r="G23" s="18">
        <f t="shared" ref="G23:G29" si="4">C23*D23</f>
        <v>500000</v>
      </c>
      <c r="H23" s="10">
        <f>H21+E23+F23-G23</f>
        <v>26650800</v>
      </c>
      <c r="J23" s="16"/>
      <c r="K23" s="17"/>
    </row>
    <row r="24" spans="1:12" ht="15.75" x14ac:dyDescent="0.25">
      <c r="A24" s="12"/>
      <c r="B24" s="24" t="s">
        <v>46</v>
      </c>
      <c r="C24" s="24">
        <v>1</v>
      </c>
      <c r="D24" s="25">
        <v>42000</v>
      </c>
      <c r="E24" s="27"/>
      <c r="F24" s="27"/>
      <c r="G24" s="18">
        <f t="shared" si="4"/>
        <v>42000</v>
      </c>
      <c r="H24" s="10">
        <f t="shared" si="1"/>
        <v>26608800</v>
      </c>
      <c r="J24" s="16"/>
      <c r="K24" s="17"/>
    </row>
    <row r="25" spans="1:12" ht="15.75" x14ac:dyDescent="0.25">
      <c r="A25" s="12"/>
      <c r="B25" s="24" t="s">
        <v>55</v>
      </c>
      <c r="C25" s="24">
        <v>1</v>
      </c>
      <c r="D25" s="25">
        <v>25000</v>
      </c>
      <c r="E25" s="27"/>
      <c r="F25" s="27"/>
      <c r="G25" s="18">
        <f t="shared" si="4"/>
        <v>25000</v>
      </c>
      <c r="H25" s="10">
        <f t="shared" si="1"/>
        <v>26583800</v>
      </c>
      <c r="J25" s="16"/>
      <c r="K25" s="17"/>
    </row>
    <row r="26" spans="1:12" ht="15.75" x14ac:dyDescent="0.25">
      <c r="A26" s="12"/>
      <c r="B26" s="24" t="s">
        <v>10</v>
      </c>
      <c r="C26" s="24">
        <v>4.5</v>
      </c>
      <c r="D26" s="25">
        <v>150000</v>
      </c>
      <c r="E26" s="27"/>
      <c r="F26" s="27"/>
      <c r="G26" s="18">
        <f t="shared" si="4"/>
        <v>675000</v>
      </c>
      <c r="H26" s="10">
        <f t="shared" si="1"/>
        <v>25908800</v>
      </c>
      <c r="J26" s="16"/>
      <c r="K26" s="17"/>
    </row>
    <row r="27" spans="1:12" ht="15.75" x14ac:dyDescent="0.25">
      <c r="A27" s="12"/>
      <c r="B27" s="24" t="s">
        <v>56</v>
      </c>
      <c r="C27" s="24">
        <v>1</v>
      </c>
      <c r="D27" s="25">
        <v>400000</v>
      </c>
      <c r="E27" s="27"/>
      <c r="F27" s="27"/>
      <c r="G27" s="18">
        <f t="shared" si="4"/>
        <v>400000</v>
      </c>
      <c r="H27" s="10">
        <f t="shared" si="1"/>
        <v>25508800</v>
      </c>
      <c r="J27" s="16"/>
      <c r="K27" s="17"/>
    </row>
    <row r="28" spans="1:12" ht="15.75" x14ac:dyDescent="0.25">
      <c r="A28" s="12"/>
      <c r="B28" s="24" t="s">
        <v>57</v>
      </c>
      <c r="C28" s="24">
        <v>20</v>
      </c>
      <c r="D28" s="25">
        <v>3500</v>
      </c>
      <c r="E28" s="27"/>
      <c r="F28" s="27"/>
      <c r="G28" s="18">
        <f t="shared" si="4"/>
        <v>70000</v>
      </c>
      <c r="H28" s="10">
        <f t="shared" si="1"/>
        <v>25438800</v>
      </c>
      <c r="J28" s="16"/>
      <c r="K28" s="17"/>
    </row>
    <row r="29" spans="1:12" ht="15.75" x14ac:dyDescent="0.25">
      <c r="A29" s="12"/>
      <c r="B29" s="24" t="s">
        <v>11</v>
      </c>
      <c r="C29" s="24">
        <v>1</v>
      </c>
      <c r="D29" s="25">
        <v>30000</v>
      </c>
      <c r="E29" s="27"/>
      <c r="F29" s="27"/>
      <c r="G29" s="18">
        <f t="shared" si="4"/>
        <v>30000</v>
      </c>
      <c r="H29" s="10">
        <f t="shared" si="1"/>
        <v>25408800</v>
      </c>
      <c r="J29" s="16"/>
      <c r="K29" s="17"/>
    </row>
    <row r="30" spans="1:12" ht="15.75" x14ac:dyDescent="0.25">
      <c r="A30" s="29"/>
      <c r="B30" s="24"/>
      <c r="C30" s="24"/>
      <c r="D30" s="25"/>
      <c r="E30" s="27"/>
      <c r="F30" s="27"/>
      <c r="G30" s="18"/>
      <c r="H30" s="10">
        <f t="shared" si="1"/>
        <v>25408800</v>
      </c>
      <c r="J30" s="16"/>
      <c r="K30" s="17"/>
    </row>
    <row r="31" spans="1:12" ht="15.75" x14ac:dyDescent="0.25">
      <c r="A31" s="12"/>
      <c r="B31" s="24"/>
      <c r="C31" s="24"/>
      <c r="D31" s="25"/>
      <c r="E31" s="27"/>
      <c r="F31" s="27"/>
      <c r="G31" s="18"/>
      <c r="H31" s="10">
        <f t="shared" si="1"/>
        <v>25408800</v>
      </c>
      <c r="J31" s="16"/>
      <c r="K31" s="17"/>
    </row>
    <row r="32" spans="1:12" ht="15.75" x14ac:dyDescent="0.25">
      <c r="A32" s="12"/>
      <c r="B32" s="24"/>
      <c r="C32" s="24"/>
      <c r="D32" s="25"/>
      <c r="E32" s="27"/>
      <c r="F32" s="27"/>
      <c r="G32" s="18"/>
      <c r="H32" s="10">
        <f t="shared" si="1"/>
        <v>25408800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/>
      <c r="H33" s="10">
        <f t="shared" si="1"/>
        <v>25408800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>
        <f t="shared" si="1"/>
        <v>25408800</v>
      </c>
      <c r="J34" s="16"/>
      <c r="K34" s="17"/>
    </row>
    <row r="35" spans="1:11" ht="15.75" x14ac:dyDescent="0.25">
      <c r="A35" s="12"/>
      <c r="B35" s="24"/>
      <c r="C35" s="24"/>
      <c r="D35" s="25"/>
      <c r="E35" s="27"/>
      <c r="F35" s="27"/>
      <c r="G35" s="18"/>
      <c r="H35" s="10">
        <f t="shared" si="1"/>
        <v>25408800</v>
      </c>
      <c r="J35" s="16"/>
      <c r="K35" s="17"/>
    </row>
    <row r="36" spans="1:11" ht="15.75" x14ac:dyDescent="0.25">
      <c r="A36" s="29"/>
      <c r="B36" s="24"/>
      <c r="C36" s="24"/>
      <c r="D36" s="25"/>
      <c r="E36" s="27"/>
      <c r="F36" s="27"/>
      <c r="G36" s="18"/>
      <c r="H36" s="10">
        <f t="shared" si="1"/>
        <v>25408800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25408800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/>
      <c r="H38" s="10">
        <f t="shared" si="1"/>
        <v>25408800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>
        <f t="shared" si="1"/>
        <v>25408800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>
        <f t="shared" si="1"/>
        <v>25408800</v>
      </c>
      <c r="J40" s="16"/>
      <c r="K40" s="17"/>
    </row>
    <row r="41" spans="1:11" ht="15.75" x14ac:dyDescent="0.25">
      <c r="A41" s="12"/>
      <c r="B41" s="24"/>
      <c r="C41" s="24"/>
      <c r="D41" s="25"/>
      <c r="E41" s="27"/>
      <c r="F41" s="27"/>
      <c r="G41" s="18"/>
      <c r="H41" s="10">
        <f t="shared" si="1"/>
        <v>25408800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/>
      <c r="H42" s="10">
        <f t="shared" si="1"/>
        <v>25408800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>
        <f t="shared" si="1"/>
        <v>25408800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25408800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25408800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25408800</v>
      </c>
      <c r="J46" s="16"/>
      <c r="K46" s="17"/>
    </row>
    <row r="47" spans="1:11" ht="15.75" x14ac:dyDescent="0.25">
      <c r="A47" s="19" t="s">
        <v>100</v>
      </c>
      <c r="B47" s="19"/>
      <c r="C47" s="19"/>
      <c r="D47" s="20"/>
      <c r="E47" s="21">
        <f>SUM(E5:E21)</f>
        <v>1000000</v>
      </c>
      <c r="F47" s="21">
        <f>SUM(F5:F21)</f>
        <v>0</v>
      </c>
      <c r="G47" s="48">
        <f>SUM(G5:G46)</f>
        <v>3126000</v>
      </c>
      <c r="H47" s="50">
        <f>H4+E48-G47</f>
        <v>25408800</v>
      </c>
    </row>
    <row r="48" spans="1:11" ht="15.75" x14ac:dyDescent="0.25">
      <c r="A48" s="52" t="s">
        <v>101</v>
      </c>
      <c r="B48" s="53"/>
      <c r="C48" s="22"/>
      <c r="D48" s="23"/>
      <c r="E48" s="54">
        <f>E47+F47</f>
        <v>1000000</v>
      </c>
      <c r="F48" s="55"/>
      <c r="G48" s="49"/>
      <c r="H48" s="51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opLeftCell="A31" workbookViewId="0">
      <selection activeCell="I4" sqref="I4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4" t="s">
        <v>58</v>
      </c>
      <c r="B1" s="45"/>
      <c r="C1" s="45"/>
      <c r="D1" s="45"/>
      <c r="E1" s="45"/>
      <c r="F1" s="45"/>
      <c r="G1" s="45"/>
      <c r="H1" s="46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7" t="s">
        <v>4</v>
      </c>
      <c r="F2" s="47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59</v>
      </c>
      <c r="B4" s="3"/>
      <c r="C4" s="3"/>
      <c r="D4" s="3"/>
      <c r="E4" s="4"/>
      <c r="F4" s="4"/>
      <c r="G4" s="4"/>
      <c r="H4" s="5">
        <v>25408800</v>
      </c>
    </row>
    <row r="5" spans="1:11" ht="15.75" x14ac:dyDescent="0.25">
      <c r="A5" s="6" t="s">
        <v>60</v>
      </c>
      <c r="B5" s="7" t="s">
        <v>28</v>
      </c>
      <c r="C5" s="8"/>
      <c r="D5" s="8"/>
      <c r="E5" s="9">
        <v>500000</v>
      </c>
      <c r="F5" s="9"/>
      <c r="G5" s="9"/>
      <c r="H5" s="5">
        <f>H4+E5+F5</f>
        <v>25908800</v>
      </c>
    </row>
    <row r="6" spans="1:11" ht="15.75" x14ac:dyDescent="0.25">
      <c r="A6" s="6" t="s">
        <v>61</v>
      </c>
      <c r="B6" s="7" t="s">
        <v>21</v>
      </c>
      <c r="C6" s="8"/>
      <c r="D6" s="8"/>
      <c r="E6" s="9">
        <v>1500000</v>
      </c>
      <c r="F6" s="9"/>
      <c r="G6" s="9"/>
      <c r="H6" s="5">
        <f t="shared" ref="H6:H8" si="0">H5+E6+F6</f>
        <v>27408800</v>
      </c>
    </row>
    <row r="7" spans="1:11" ht="15.75" x14ac:dyDescent="0.25">
      <c r="A7" s="6" t="s">
        <v>62</v>
      </c>
      <c r="B7" s="7" t="s">
        <v>63</v>
      </c>
      <c r="C7" s="8"/>
      <c r="D7" s="8"/>
      <c r="E7" s="9"/>
      <c r="F7" s="9">
        <v>200000</v>
      </c>
      <c r="G7" s="9"/>
      <c r="H7" s="5">
        <f t="shared" si="0"/>
        <v>27608800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27608800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1" si="1">H8+E9+F9-G9</f>
        <v>27608800</v>
      </c>
    </row>
    <row r="10" spans="1:11" ht="15.75" x14ac:dyDescent="0.25">
      <c r="A10" s="29" t="s">
        <v>64</v>
      </c>
      <c r="B10" s="24" t="s">
        <v>65</v>
      </c>
      <c r="C10" s="24">
        <v>5</v>
      </c>
      <c r="D10" s="25">
        <v>36000</v>
      </c>
      <c r="E10" s="26"/>
      <c r="F10" s="26"/>
      <c r="G10" s="11">
        <f>C10*D10</f>
        <v>180000</v>
      </c>
      <c r="H10" s="10">
        <f t="shared" si="1"/>
        <v>27428800</v>
      </c>
    </row>
    <row r="11" spans="1:11" ht="15.75" x14ac:dyDescent="0.25">
      <c r="A11" s="12"/>
      <c r="B11" s="24" t="s">
        <v>10</v>
      </c>
      <c r="C11" s="24">
        <v>5</v>
      </c>
      <c r="D11" s="25">
        <v>150000</v>
      </c>
      <c r="E11" s="26"/>
      <c r="F11" s="26"/>
      <c r="G11" s="11">
        <f t="shared" ref="G11:G16" si="2">C11*D11</f>
        <v>750000</v>
      </c>
      <c r="H11" s="10">
        <f t="shared" si="1"/>
        <v>26678800</v>
      </c>
      <c r="I11" s="13"/>
    </row>
    <row r="12" spans="1:11" ht="15.75" x14ac:dyDescent="0.25">
      <c r="A12" s="12"/>
      <c r="B12" s="24" t="s">
        <v>46</v>
      </c>
      <c r="C12" s="24">
        <v>1</v>
      </c>
      <c r="D12" s="25">
        <v>42000</v>
      </c>
      <c r="E12" s="26"/>
      <c r="F12" s="26"/>
      <c r="G12" s="11">
        <f t="shared" si="2"/>
        <v>42000</v>
      </c>
      <c r="H12" s="10">
        <f t="shared" si="1"/>
        <v>26636800</v>
      </c>
    </row>
    <row r="13" spans="1:11" ht="15.75" x14ac:dyDescent="0.25">
      <c r="A13" s="12"/>
      <c r="B13" s="24" t="s">
        <v>66</v>
      </c>
      <c r="C13" s="24">
        <v>1</v>
      </c>
      <c r="D13" s="25">
        <v>30000</v>
      </c>
      <c r="E13" s="26"/>
      <c r="F13" s="26"/>
      <c r="G13" s="11">
        <f t="shared" si="2"/>
        <v>30000</v>
      </c>
      <c r="H13" s="10">
        <f t="shared" si="1"/>
        <v>26606800</v>
      </c>
    </row>
    <row r="14" spans="1:11" ht="15.75" x14ac:dyDescent="0.25">
      <c r="A14" s="12"/>
      <c r="B14" s="24" t="s">
        <v>13</v>
      </c>
      <c r="C14" s="24">
        <v>1</v>
      </c>
      <c r="D14" s="25">
        <v>40000</v>
      </c>
      <c r="E14" s="26"/>
      <c r="F14" s="26"/>
      <c r="G14" s="11">
        <f t="shared" si="2"/>
        <v>40000</v>
      </c>
      <c r="H14" s="10">
        <f t="shared" si="1"/>
        <v>26566800</v>
      </c>
    </row>
    <row r="15" spans="1:11" ht="15.75" x14ac:dyDescent="0.25">
      <c r="A15" s="12"/>
      <c r="B15" s="24" t="s">
        <v>67</v>
      </c>
      <c r="C15" s="24">
        <v>1</v>
      </c>
      <c r="D15" s="25">
        <v>35000</v>
      </c>
      <c r="E15" s="26"/>
      <c r="F15" s="26"/>
      <c r="G15" s="11">
        <f t="shared" si="2"/>
        <v>35000</v>
      </c>
      <c r="H15" s="10">
        <f t="shared" si="1"/>
        <v>26531800</v>
      </c>
      <c r="J15" s="14" t="s">
        <v>16</v>
      </c>
      <c r="K15" s="15">
        <f>SUM(G10:G21)</f>
        <v>1522000</v>
      </c>
    </row>
    <row r="16" spans="1:11" ht="15.75" x14ac:dyDescent="0.25">
      <c r="A16" s="12"/>
      <c r="B16" s="24" t="s">
        <v>45</v>
      </c>
      <c r="C16" s="24">
        <v>25</v>
      </c>
      <c r="D16" s="25">
        <v>17800</v>
      </c>
      <c r="E16" s="26"/>
      <c r="F16" s="26"/>
      <c r="G16" s="11">
        <f t="shared" si="2"/>
        <v>445000</v>
      </c>
      <c r="H16" s="10">
        <f t="shared" si="1"/>
        <v>26086800</v>
      </c>
      <c r="J16" s="14" t="s">
        <v>17</v>
      </c>
      <c r="K16" s="15">
        <f>SUM(G23:G28)</f>
        <v>1235000</v>
      </c>
    </row>
    <row r="17" spans="1:11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26086800</v>
      </c>
      <c r="J17" s="14" t="s">
        <v>18</v>
      </c>
      <c r="K17" s="15">
        <f>SUM(G30:G39)</f>
        <v>933000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26086800</v>
      </c>
      <c r="J18" s="14" t="s">
        <v>19</v>
      </c>
      <c r="K18" s="15">
        <f>SUM(G41:G47)</f>
        <v>1091000</v>
      </c>
    </row>
    <row r="19" spans="1:11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26086800</v>
      </c>
      <c r="J19" s="14" t="s">
        <v>20</v>
      </c>
      <c r="K19" s="15"/>
    </row>
    <row r="20" spans="1:11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26086800</v>
      </c>
      <c r="J20" s="16"/>
      <c r="K20" s="17"/>
    </row>
    <row r="21" spans="1:11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26086800</v>
      </c>
      <c r="J21" s="16"/>
      <c r="K21" s="17"/>
    </row>
    <row r="22" spans="1:11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1" ht="15.75" x14ac:dyDescent="0.25">
      <c r="A23" s="29" t="s">
        <v>68</v>
      </c>
      <c r="B23" s="24" t="s">
        <v>9</v>
      </c>
      <c r="C23" s="24">
        <v>25</v>
      </c>
      <c r="D23" s="25">
        <v>17800</v>
      </c>
      <c r="E23" s="27"/>
      <c r="F23" s="27"/>
      <c r="G23" s="18">
        <f>C23*D23</f>
        <v>445000</v>
      </c>
      <c r="H23" s="10">
        <f>H21+E23+F23-G23</f>
        <v>25641800</v>
      </c>
      <c r="J23" s="16"/>
      <c r="K23" s="17"/>
    </row>
    <row r="24" spans="1:11" ht="15.75" x14ac:dyDescent="0.25">
      <c r="A24" s="12"/>
      <c r="B24" s="24" t="s">
        <v>10</v>
      </c>
      <c r="C24" s="24">
        <v>5</v>
      </c>
      <c r="D24" s="25">
        <v>150000</v>
      </c>
      <c r="E24" s="27"/>
      <c r="F24" s="27"/>
      <c r="G24" s="18">
        <f>C24*D24</f>
        <v>750000</v>
      </c>
      <c r="H24" s="10">
        <f t="shared" si="1"/>
        <v>24891800</v>
      </c>
      <c r="J24" s="16"/>
      <c r="K24" s="17"/>
    </row>
    <row r="25" spans="1:11" ht="15.75" x14ac:dyDescent="0.25">
      <c r="A25" s="12"/>
      <c r="B25" s="24" t="s">
        <v>14</v>
      </c>
      <c r="C25" s="24">
        <v>1</v>
      </c>
      <c r="D25" s="25">
        <v>10000</v>
      </c>
      <c r="E25" s="27"/>
      <c r="F25" s="27"/>
      <c r="G25" s="18">
        <f>C25*D25</f>
        <v>10000</v>
      </c>
      <c r="H25" s="10">
        <f t="shared" si="1"/>
        <v>24881800</v>
      </c>
      <c r="J25" s="16"/>
      <c r="K25" s="17"/>
    </row>
    <row r="26" spans="1:11" ht="15.75" x14ac:dyDescent="0.25">
      <c r="A26" s="12"/>
      <c r="B26" s="24" t="s">
        <v>66</v>
      </c>
      <c r="C26" s="24">
        <v>1</v>
      </c>
      <c r="D26" s="25">
        <v>30000</v>
      </c>
      <c r="E26" s="27"/>
      <c r="F26" s="27"/>
      <c r="G26" s="18">
        <f>C26*D26</f>
        <v>30000</v>
      </c>
      <c r="H26" s="10">
        <f t="shared" si="1"/>
        <v>24851800</v>
      </c>
      <c r="J26" s="16"/>
      <c r="K26" s="17"/>
    </row>
    <row r="27" spans="1:11" ht="15.75" x14ac:dyDescent="0.25">
      <c r="A27" s="12"/>
      <c r="B27" s="24"/>
      <c r="C27" s="24"/>
      <c r="D27" s="25"/>
      <c r="E27" s="27"/>
      <c r="F27" s="27"/>
      <c r="G27" s="18"/>
      <c r="H27" s="10">
        <f t="shared" si="1"/>
        <v>24851800</v>
      </c>
      <c r="J27" s="16"/>
      <c r="K27" s="17"/>
    </row>
    <row r="28" spans="1:11" ht="15.75" x14ac:dyDescent="0.25">
      <c r="A28" s="12"/>
      <c r="B28" s="24"/>
      <c r="C28" s="24"/>
      <c r="D28" s="25"/>
      <c r="E28" s="27"/>
      <c r="F28" s="27"/>
      <c r="G28" s="18"/>
      <c r="H28" s="10">
        <f t="shared" si="1"/>
        <v>24851800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1" ht="15.75" x14ac:dyDescent="0.25">
      <c r="A30" s="29" t="s">
        <v>69</v>
      </c>
      <c r="B30" s="24" t="s">
        <v>70</v>
      </c>
      <c r="C30" s="24">
        <v>10</v>
      </c>
      <c r="D30" s="25">
        <v>15000</v>
      </c>
      <c r="E30" s="27"/>
      <c r="F30" s="27"/>
      <c r="G30" s="18">
        <f>C30*D30</f>
        <v>150000</v>
      </c>
      <c r="H30" s="10">
        <f>H28+E30+F30-G30</f>
        <v>24701800</v>
      </c>
      <c r="J30" s="16"/>
      <c r="K30" s="17"/>
    </row>
    <row r="31" spans="1:11" ht="15.75" x14ac:dyDescent="0.25">
      <c r="A31" s="12"/>
      <c r="B31" s="24" t="s">
        <v>71</v>
      </c>
      <c r="C31" s="24">
        <v>4</v>
      </c>
      <c r="D31" s="25">
        <v>120000</v>
      </c>
      <c r="E31" s="27"/>
      <c r="F31" s="27"/>
      <c r="G31" s="18">
        <f t="shared" ref="G31:G33" si="3">C31*D31</f>
        <v>480000</v>
      </c>
      <c r="H31" s="10">
        <f t="shared" si="1"/>
        <v>24221800</v>
      </c>
      <c r="J31" s="16"/>
      <c r="K31" s="17"/>
    </row>
    <row r="32" spans="1:11" ht="15.75" x14ac:dyDescent="0.25">
      <c r="A32" s="12"/>
      <c r="B32" s="24" t="s">
        <v>72</v>
      </c>
      <c r="C32" s="24">
        <v>4</v>
      </c>
      <c r="D32" s="25">
        <v>12000</v>
      </c>
      <c r="E32" s="27"/>
      <c r="F32" s="27"/>
      <c r="G32" s="18">
        <f t="shared" si="3"/>
        <v>48000</v>
      </c>
      <c r="H32" s="10">
        <f t="shared" si="1"/>
        <v>24173800</v>
      </c>
      <c r="J32" s="16"/>
      <c r="K32" s="17"/>
    </row>
    <row r="33" spans="1:11" ht="15.75" x14ac:dyDescent="0.25">
      <c r="A33" s="12"/>
      <c r="B33" s="24" t="s">
        <v>73</v>
      </c>
      <c r="C33" s="24">
        <v>2</v>
      </c>
      <c r="D33" s="25">
        <v>15000</v>
      </c>
      <c r="E33" s="27"/>
      <c r="F33" s="27"/>
      <c r="G33" s="18">
        <f t="shared" si="3"/>
        <v>30000</v>
      </c>
      <c r="H33" s="10">
        <f t="shared" si="1"/>
        <v>24143800</v>
      </c>
      <c r="J33" s="16"/>
      <c r="K33" s="17"/>
    </row>
    <row r="34" spans="1:11" ht="15.75" x14ac:dyDescent="0.25">
      <c r="A34" s="12"/>
      <c r="B34" s="24" t="s">
        <v>74</v>
      </c>
      <c r="C34" s="24">
        <v>2</v>
      </c>
      <c r="D34" s="25">
        <v>25000</v>
      </c>
      <c r="E34" s="27"/>
      <c r="F34" s="27"/>
      <c r="G34" s="18">
        <f t="shared" ref="G34:G39" si="4">C34*D34</f>
        <v>50000</v>
      </c>
      <c r="H34" s="10">
        <f t="shared" si="1"/>
        <v>24093800</v>
      </c>
      <c r="J34" s="16"/>
      <c r="K34" s="17"/>
    </row>
    <row r="35" spans="1:11" ht="15.75" x14ac:dyDescent="0.25">
      <c r="A35" s="12"/>
      <c r="B35" s="24" t="s">
        <v>47</v>
      </c>
      <c r="C35" s="24">
        <v>1</v>
      </c>
      <c r="D35" s="25">
        <v>35000</v>
      </c>
      <c r="E35" s="27"/>
      <c r="F35" s="27"/>
      <c r="G35" s="18">
        <f t="shared" si="4"/>
        <v>35000</v>
      </c>
      <c r="H35" s="10">
        <f t="shared" si="1"/>
        <v>24058800</v>
      </c>
      <c r="J35" s="16"/>
      <c r="K35" s="17"/>
    </row>
    <row r="36" spans="1:11" ht="15.75" x14ac:dyDescent="0.25">
      <c r="A36" s="12"/>
      <c r="B36" s="24" t="s">
        <v>76</v>
      </c>
      <c r="C36" s="24">
        <v>1</v>
      </c>
      <c r="D36" s="25">
        <v>40000</v>
      </c>
      <c r="E36" s="27"/>
      <c r="F36" s="27"/>
      <c r="G36" s="18">
        <f t="shared" si="4"/>
        <v>40000</v>
      </c>
      <c r="H36" s="10">
        <f t="shared" si="1"/>
        <v>24018800</v>
      </c>
      <c r="J36" s="16"/>
      <c r="K36" s="17"/>
    </row>
    <row r="37" spans="1:11" ht="15.75" x14ac:dyDescent="0.25">
      <c r="A37" s="12"/>
      <c r="B37" s="24" t="s">
        <v>77</v>
      </c>
      <c r="C37" s="24">
        <v>1</v>
      </c>
      <c r="D37" s="25">
        <v>30000</v>
      </c>
      <c r="E37" s="27"/>
      <c r="F37" s="27"/>
      <c r="G37" s="18">
        <f t="shared" si="4"/>
        <v>30000</v>
      </c>
      <c r="H37" s="10">
        <f t="shared" si="1"/>
        <v>23988800</v>
      </c>
      <c r="J37" s="16"/>
      <c r="K37" s="17"/>
    </row>
    <row r="38" spans="1:11" ht="15.75" x14ac:dyDescent="0.25">
      <c r="A38" s="12"/>
      <c r="B38" s="24" t="s">
        <v>78</v>
      </c>
      <c r="C38" s="24">
        <v>1</v>
      </c>
      <c r="D38" s="25">
        <v>15000</v>
      </c>
      <c r="E38" s="27"/>
      <c r="F38" s="27"/>
      <c r="G38" s="18">
        <f t="shared" si="4"/>
        <v>15000</v>
      </c>
      <c r="H38" s="10">
        <f t="shared" si="1"/>
        <v>23973800</v>
      </c>
      <c r="J38" s="16"/>
      <c r="K38" s="17"/>
    </row>
    <row r="39" spans="1:11" ht="15.75" x14ac:dyDescent="0.25">
      <c r="A39" s="12"/>
      <c r="B39" s="24" t="s">
        <v>75</v>
      </c>
      <c r="C39" s="24">
        <v>1</v>
      </c>
      <c r="D39" s="25">
        <v>55000</v>
      </c>
      <c r="E39" s="27"/>
      <c r="F39" s="27"/>
      <c r="G39" s="18">
        <f t="shared" si="4"/>
        <v>55000</v>
      </c>
      <c r="H39" s="10">
        <f t="shared" si="1"/>
        <v>23918800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/>
      <c r="J40" s="16"/>
      <c r="K40" s="17"/>
    </row>
    <row r="41" spans="1:11" ht="15.75" x14ac:dyDescent="0.25">
      <c r="A41" s="29" t="s">
        <v>79</v>
      </c>
      <c r="B41" s="24" t="s">
        <v>70</v>
      </c>
      <c r="C41" s="24">
        <v>7</v>
      </c>
      <c r="D41" s="25">
        <v>14000</v>
      </c>
      <c r="E41" s="27"/>
      <c r="F41" s="27"/>
      <c r="G41" s="18">
        <f>C41*D41</f>
        <v>98000</v>
      </c>
      <c r="H41" s="10">
        <f>H39+E41+F41-G41</f>
        <v>23820800</v>
      </c>
      <c r="J41" s="16"/>
      <c r="K41" s="17"/>
    </row>
    <row r="42" spans="1:11" ht="15.75" x14ac:dyDescent="0.25">
      <c r="A42" s="12"/>
      <c r="B42" s="24" t="s">
        <v>80</v>
      </c>
      <c r="C42" s="24">
        <v>3.5</v>
      </c>
      <c r="D42" s="25">
        <v>120000</v>
      </c>
      <c r="E42" s="27"/>
      <c r="F42" s="27"/>
      <c r="G42" s="18">
        <f>C42*D42</f>
        <v>420000</v>
      </c>
      <c r="H42" s="10">
        <f t="shared" si="1"/>
        <v>23400800</v>
      </c>
      <c r="J42" s="16"/>
      <c r="K42" s="17"/>
    </row>
    <row r="43" spans="1:11" ht="15.75" x14ac:dyDescent="0.25">
      <c r="A43" s="12"/>
      <c r="B43" s="24" t="s">
        <v>73</v>
      </c>
      <c r="C43" s="24">
        <v>1.5</v>
      </c>
      <c r="D43" s="25">
        <v>16000</v>
      </c>
      <c r="E43" s="27"/>
      <c r="F43" s="27"/>
      <c r="G43" s="18">
        <f>C43*D43</f>
        <v>24000</v>
      </c>
      <c r="H43" s="10">
        <f t="shared" si="1"/>
        <v>23376800</v>
      </c>
      <c r="J43" s="16"/>
      <c r="K43" s="17"/>
    </row>
    <row r="44" spans="1:11" ht="15.75" x14ac:dyDescent="0.25">
      <c r="A44" s="12"/>
      <c r="B44" s="24" t="s">
        <v>72</v>
      </c>
      <c r="C44" s="24">
        <v>3.5</v>
      </c>
      <c r="D44" s="25">
        <v>14000</v>
      </c>
      <c r="E44" s="27"/>
      <c r="F44" s="27"/>
      <c r="G44" s="18">
        <f>C44*D44</f>
        <v>49000</v>
      </c>
      <c r="H44" s="10">
        <f t="shared" si="1"/>
        <v>23327800</v>
      </c>
      <c r="J44" s="16"/>
      <c r="K44" s="17"/>
    </row>
    <row r="45" spans="1:11" ht="15.75" x14ac:dyDescent="0.25">
      <c r="A45" s="12"/>
      <c r="B45" s="24" t="s">
        <v>74</v>
      </c>
      <c r="C45" s="24">
        <v>2</v>
      </c>
      <c r="D45" s="25">
        <v>25000</v>
      </c>
      <c r="E45" s="27"/>
      <c r="F45" s="27"/>
      <c r="G45" s="18">
        <f>C45*D45</f>
        <v>50000</v>
      </c>
      <c r="H45" s="10">
        <f t="shared" si="1"/>
        <v>23277800</v>
      </c>
      <c r="J45" s="16"/>
      <c r="K45" s="17"/>
    </row>
    <row r="46" spans="1:11" ht="15.75" x14ac:dyDescent="0.25">
      <c r="A46" s="12"/>
      <c r="B46" s="24" t="s">
        <v>75</v>
      </c>
      <c r="C46" s="24">
        <v>1</v>
      </c>
      <c r="D46" s="25">
        <v>60000</v>
      </c>
      <c r="E46" s="27"/>
      <c r="F46" s="27"/>
      <c r="G46" s="18">
        <f t="shared" ref="G46:G47" si="5">C46*D46</f>
        <v>60000</v>
      </c>
      <c r="H46" s="10">
        <f t="shared" si="1"/>
        <v>23217800</v>
      </c>
      <c r="J46" s="16"/>
      <c r="K46" s="17"/>
    </row>
    <row r="47" spans="1:11" ht="15.75" x14ac:dyDescent="0.25">
      <c r="A47" s="12"/>
      <c r="B47" s="24" t="s">
        <v>56</v>
      </c>
      <c r="C47" s="24">
        <v>1</v>
      </c>
      <c r="D47" s="25">
        <v>390000</v>
      </c>
      <c r="E47" s="27"/>
      <c r="F47" s="27"/>
      <c r="G47" s="18">
        <f t="shared" si="5"/>
        <v>390000</v>
      </c>
      <c r="H47" s="10">
        <f t="shared" si="1"/>
        <v>22827800</v>
      </c>
      <c r="J47" s="16"/>
      <c r="K47" s="17"/>
    </row>
    <row r="48" spans="1:11" ht="15.75" x14ac:dyDescent="0.25">
      <c r="A48" s="12"/>
      <c r="B48" s="24"/>
      <c r="C48" s="24"/>
      <c r="D48" s="25"/>
      <c r="E48" s="27"/>
      <c r="F48" s="27"/>
      <c r="G48" s="18"/>
      <c r="H48" s="10">
        <f t="shared" si="1"/>
        <v>22827800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22827800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22827800</v>
      </c>
      <c r="J50" s="16"/>
      <c r="K50" s="17"/>
    </row>
    <row r="51" spans="1:11" ht="15.75" x14ac:dyDescent="0.25">
      <c r="A51" s="12"/>
      <c r="B51" s="24"/>
      <c r="C51" s="24"/>
      <c r="D51" s="25"/>
      <c r="E51" s="27"/>
      <c r="F51" s="27"/>
      <c r="G51" s="18"/>
      <c r="H51" s="10">
        <f t="shared" si="1"/>
        <v>22827800</v>
      </c>
      <c r="J51" s="16"/>
      <c r="K51" s="17"/>
    </row>
    <row r="52" spans="1:11" ht="15.75" x14ac:dyDescent="0.25">
      <c r="A52" s="19" t="s">
        <v>102</v>
      </c>
      <c r="B52" s="19"/>
      <c r="C52" s="19"/>
      <c r="D52" s="20"/>
      <c r="E52" s="21">
        <f>SUM(E5:E21)</f>
        <v>2000000</v>
      </c>
      <c r="F52" s="21">
        <f>SUM(F5:F21)</f>
        <v>200000</v>
      </c>
      <c r="G52" s="48">
        <f>SUM(G5:G51)</f>
        <v>4781000</v>
      </c>
      <c r="H52" s="50">
        <f>H4+E53-G52</f>
        <v>22827800</v>
      </c>
    </row>
    <row r="53" spans="1:11" ht="15.75" x14ac:dyDescent="0.25">
      <c r="A53" s="52" t="s">
        <v>103</v>
      </c>
      <c r="B53" s="53"/>
      <c r="C53" s="22"/>
      <c r="D53" s="23"/>
      <c r="E53" s="54">
        <f>E52+F52</f>
        <v>2200000</v>
      </c>
      <c r="F53" s="55"/>
      <c r="G53" s="49"/>
      <c r="H53" s="51"/>
    </row>
  </sheetData>
  <mergeCells count="6">
    <mergeCell ref="A1:H1"/>
    <mergeCell ref="E2:F2"/>
    <mergeCell ref="G52:G53"/>
    <mergeCell ref="H52:H53"/>
    <mergeCell ref="A53:B53"/>
    <mergeCell ref="E53:F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33" workbookViewId="0">
      <selection activeCell="I12" sqref="I12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9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44" t="s">
        <v>81</v>
      </c>
      <c r="B1" s="45"/>
      <c r="C1" s="45"/>
      <c r="D1" s="45"/>
      <c r="E1" s="45"/>
      <c r="F1" s="45"/>
      <c r="G1" s="45"/>
      <c r="H1" s="46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7" t="s">
        <v>4</v>
      </c>
      <c r="F2" s="47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82</v>
      </c>
      <c r="B4" s="3"/>
      <c r="C4" s="3"/>
      <c r="D4" s="3"/>
      <c r="E4" s="4"/>
      <c r="F4" s="4"/>
      <c r="G4" s="4"/>
      <c r="H4" s="5">
        <v>22827800</v>
      </c>
    </row>
    <row r="5" spans="1:11" ht="15.75" x14ac:dyDescent="0.25">
      <c r="A5" s="6" t="s">
        <v>83</v>
      </c>
      <c r="B5" s="7" t="s">
        <v>21</v>
      </c>
      <c r="C5" s="8"/>
      <c r="D5" s="8"/>
      <c r="E5" s="9">
        <v>500000</v>
      </c>
      <c r="F5" s="9"/>
      <c r="G5" s="9"/>
      <c r="H5" s="5">
        <f>H4+E5+F5</f>
        <v>23327800</v>
      </c>
    </row>
    <row r="6" spans="1:11" ht="15.75" x14ac:dyDescent="0.25">
      <c r="A6" s="6" t="s">
        <v>84</v>
      </c>
      <c r="B6" s="7" t="s">
        <v>85</v>
      </c>
      <c r="C6" s="8"/>
      <c r="D6" s="8"/>
      <c r="E6" s="9"/>
      <c r="F6" s="9">
        <v>666666</v>
      </c>
      <c r="G6" s="9"/>
      <c r="H6" s="5">
        <f t="shared" ref="H6:H8" si="0">H5+E6+F6</f>
        <v>23994466</v>
      </c>
    </row>
    <row r="7" spans="1:11" ht="15.75" x14ac:dyDescent="0.25">
      <c r="A7" s="6" t="s">
        <v>86</v>
      </c>
      <c r="B7" s="7" t="s">
        <v>87</v>
      </c>
      <c r="C7" s="8"/>
      <c r="D7" s="8"/>
      <c r="E7" s="9"/>
      <c r="F7" s="9">
        <v>100000</v>
      </c>
      <c r="G7" s="9"/>
      <c r="H7" s="5">
        <f t="shared" si="0"/>
        <v>24094466</v>
      </c>
    </row>
    <row r="8" spans="1:11" ht="15.75" x14ac:dyDescent="0.25">
      <c r="A8" s="6" t="s">
        <v>86</v>
      </c>
      <c r="B8" s="7" t="s">
        <v>88</v>
      </c>
      <c r="C8" s="8"/>
      <c r="D8" s="8"/>
      <c r="E8" s="9"/>
      <c r="F8" s="9">
        <v>100000</v>
      </c>
      <c r="G8" s="9"/>
      <c r="H8" s="5">
        <f t="shared" si="0"/>
        <v>24194466</v>
      </c>
    </row>
    <row r="9" spans="1:11" ht="15.75" x14ac:dyDescent="0.25">
      <c r="A9" s="6" t="s">
        <v>89</v>
      </c>
      <c r="B9" s="7" t="s">
        <v>90</v>
      </c>
      <c r="C9" s="8"/>
      <c r="D9" s="8"/>
      <c r="E9" s="9">
        <v>500000</v>
      </c>
      <c r="F9" s="9"/>
      <c r="G9" s="9"/>
      <c r="H9" s="10">
        <f t="shared" ref="H9:H54" si="1">H8+E9+F9-G9</f>
        <v>24694466</v>
      </c>
    </row>
    <row r="10" spans="1:11" ht="15.75" x14ac:dyDescent="0.25">
      <c r="A10" s="29" t="s">
        <v>91</v>
      </c>
      <c r="B10" s="24" t="s">
        <v>92</v>
      </c>
      <c r="C10" s="24">
        <v>100</v>
      </c>
      <c r="D10" s="25">
        <v>1200</v>
      </c>
      <c r="E10" s="26"/>
      <c r="F10" s="26"/>
      <c r="G10" s="11">
        <f>C10*D10</f>
        <v>120000</v>
      </c>
      <c r="H10" s="10">
        <f t="shared" si="1"/>
        <v>24574466</v>
      </c>
    </row>
    <row r="11" spans="1:11" ht="15.75" x14ac:dyDescent="0.25">
      <c r="A11" s="12"/>
      <c r="B11" s="24" t="s">
        <v>70</v>
      </c>
      <c r="C11" s="24">
        <v>8</v>
      </c>
      <c r="D11" s="25">
        <v>14000</v>
      </c>
      <c r="E11" s="26"/>
      <c r="F11" s="26"/>
      <c r="G11" s="11">
        <f t="shared" ref="G11:G21" si="2">C11*D11</f>
        <v>112000</v>
      </c>
      <c r="H11" s="10">
        <f t="shared" si="1"/>
        <v>24462466</v>
      </c>
      <c r="I11" s="13"/>
    </row>
    <row r="12" spans="1:11" ht="15.75" x14ac:dyDescent="0.25">
      <c r="A12" s="12"/>
      <c r="B12" s="24" t="s">
        <v>72</v>
      </c>
      <c r="C12" s="24">
        <v>4</v>
      </c>
      <c r="D12" s="25">
        <v>13000</v>
      </c>
      <c r="E12" s="26"/>
      <c r="F12" s="26"/>
      <c r="G12" s="11">
        <f t="shared" si="2"/>
        <v>52000</v>
      </c>
      <c r="H12" s="10">
        <f t="shared" si="1"/>
        <v>24410466</v>
      </c>
    </row>
    <row r="13" spans="1:11" ht="15.75" x14ac:dyDescent="0.25">
      <c r="A13" s="12"/>
      <c r="B13" s="24" t="s">
        <v>74</v>
      </c>
      <c r="C13" s="24">
        <v>2</v>
      </c>
      <c r="D13" s="25">
        <v>25000</v>
      </c>
      <c r="E13" s="26"/>
      <c r="F13" s="26"/>
      <c r="G13" s="11">
        <f t="shared" si="2"/>
        <v>50000</v>
      </c>
      <c r="H13" s="10">
        <f t="shared" si="1"/>
        <v>24360466</v>
      </c>
    </row>
    <row r="14" spans="1:11" ht="15.75" x14ac:dyDescent="0.25">
      <c r="A14" s="12"/>
      <c r="B14" s="24" t="s">
        <v>73</v>
      </c>
      <c r="C14" s="24">
        <v>2</v>
      </c>
      <c r="D14" s="25">
        <v>17000</v>
      </c>
      <c r="E14" s="26"/>
      <c r="F14" s="26"/>
      <c r="G14" s="11">
        <f t="shared" si="2"/>
        <v>34000</v>
      </c>
      <c r="H14" s="10">
        <f t="shared" si="1"/>
        <v>24326466</v>
      </c>
    </row>
    <row r="15" spans="1:11" ht="15.75" x14ac:dyDescent="0.25">
      <c r="A15" s="12"/>
      <c r="B15" s="24" t="s">
        <v>75</v>
      </c>
      <c r="C15" s="24">
        <v>1</v>
      </c>
      <c r="D15" s="25">
        <v>50000</v>
      </c>
      <c r="E15" s="26"/>
      <c r="F15" s="26"/>
      <c r="G15" s="11">
        <f t="shared" si="2"/>
        <v>50000</v>
      </c>
      <c r="H15" s="10">
        <f t="shared" si="1"/>
        <v>24276466</v>
      </c>
      <c r="J15" s="14" t="s">
        <v>16</v>
      </c>
      <c r="K15" s="15">
        <f>SUM(G10:G21)</f>
        <v>948000</v>
      </c>
    </row>
    <row r="16" spans="1:11" ht="15.75" x14ac:dyDescent="0.25">
      <c r="A16" s="12"/>
      <c r="B16" s="24" t="s">
        <v>14</v>
      </c>
      <c r="C16" s="24">
        <v>1</v>
      </c>
      <c r="D16" s="25">
        <v>10000</v>
      </c>
      <c r="E16" s="26"/>
      <c r="F16" s="26"/>
      <c r="G16" s="11">
        <f t="shared" si="2"/>
        <v>10000</v>
      </c>
      <c r="H16" s="10">
        <f t="shared" si="1"/>
        <v>24266466</v>
      </c>
      <c r="J16" s="14" t="s">
        <v>17</v>
      </c>
      <c r="K16" s="15">
        <f>SUM(G23:G33)</f>
        <v>969000</v>
      </c>
    </row>
    <row r="17" spans="1:12" ht="15.75" x14ac:dyDescent="0.25">
      <c r="A17" s="12"/>
      <c r="B17" s="24" t="s">
        <v>93</v>
      </c>
      <c r="C17" s="24">
        <v>1</v>
      </c>
      <c r="D17" s="25">
        <v>20000</v>
      </c>
      <c r="E17" s="26"/>
      <c r="F17" s="26"/>
      <c r="G17" s="11">
        <f t="shared" si="2"/>
        <v>20000</v>
      </c>
      <c r="H17" s="10">
        <f t="shared" si="1"/>
        <v>24246466</v>
      </c>
      <c r="J17" s="14" t="s">
        <v>18</v>
      </c>
      <c r="K17" s="15">
        <f>SUM(G35:G42)</f>
        <v>1239000</v>
      </c>
      <c r="L17" s="13"/>
    </row>
    <row r="18" spans="1:12" ht="15.75" x14ac:dyDescent="0.25">
      <c r="A18" s="12"/>
      <c r="B18" s="24" t="s">
        <v>48</v>
      </c>
      <c r="C18" s="24">
        <v>1</v>
      </c>
      <c r="D18" s="25">
        <v>20000</v>
      </c>
      <c r="E18" s="26"/>
      <c r="F18" s="26"/>
      <c r="G18" s="11">
        <f t="shared" si="2"/>
        <v>20000</v>
      </c>
      <c r="H18" s="10">
        <f t="shared" si="1"/>
        <v>24226466</v>
      </c>
      <c r="J18" s="14" t="s">
        <v>19</v>
      </c>
      <c r="K18" s="15">
        <f>SUM(G44:G49)</f>
        <v>726500</v>
      </c>
    </row>
    <row r="19" spans="1:12" ht="15.75" x14ac:dyDescent="0.25">
      <c r="A19" s="12"/>
      <c r="B19" s="24" t="s">
        <v>80</v>
      </c>
      <c r="C19" s="24">
        <v>4</v>
      </c>
      <c r="D19" s="25">
        <v>120000</v>
      </c>
      <c r="E19" s="26"/>
      <c r="F19" s="26"/>
      <c r="G19" s="11">
        <f t="shared" si="2"/>
        <v>480000</v>
      </c>
      <c r="H19" s="10">
        <f t="shared" si="1"/>
        <v>23746466</v>
      </c>
      <c r="J19" s="14" t="s">
        <v>20</v>
      </c>
      <c r="K19" s="15">
        <f>SUM(G50:G54)</f>
        <v>1419000</v>
      </c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23746466</v>
      </c>
      <c r="J20" s="16"/>
      <c r="K20" s="17" t="e">
        <f>SUM</f>
        <v>#NAME?</v>
      </c>
    </row>
    <row r="21" spans="1:12" ht="15.75" x14ac:dyDescent="0.25">
      <c r="A21" s="12"/>
      <c r="B21" s="24"/>
      <c r="C21" s="24"/>
      <c r="D21" s="25"/>
      <c r="E21" s="27"/>
      <c r="F21" s="27"/>
      <c r="G21" s="11">
        <f t="shared" si="2"/>
        <v>0</v>
      </c>
      <c r="H21" s="10">
        <f t="shared" si="1"/>
        <v>23746466</v>
      </c>
      <c r="J21" s="16"/>
      <c r="K21" s="17">
        <f>K15+K16+K17+K18+K19</f>
        <v>5301500</v>
      </c>
    </row>
    <row r="22" spans="1:12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2" ht="15.75" x14ac:dyDescent="0.25">
      <c r="A23" s="29" t="s">
        <v>94</v>
      </c>
      <c r="B23" s="24" t="s">
        <v>70</v>
      </c>
      <c r="C23" s="24">
        <v>8</v>
      </c>
      <c r="D23" s="25">
        <v>14000</v>
      </c>
      <c r="E23" s="27"/>
      <c r="F23" s="27"/>
      <c r="G23" s="18">
        <f>C23*D23</f>
        <v>112000</v>
      </c>
      <c r="H23" s="10">
        <f>H21+E23+F23-G23</f>
        <v>23634466</v>
      </c>
      <c r="J23" s="16"/>
      <c r="K23" s="17"/>
    </row>
    <row r="24" spans="1:12" ht="15.75" x14ac:dyDescent="0.25">
      <c r="A24" s="12"/>
      <c r="B24" s="24" t="s">
        <v>72</v>
      </c>
      <c r="C24" s="24">
        <v>4</v>
      </c>
      <c r="D24" s="25">
        <v>13000</v>
      </c>
      <c r="E24" s="27"/>
      <c r="F24" s="27"/>
      <c r="G24" s="18">
        <f>C24*D24</f>
        <v>52000</v>
      </c>
      <c r="H24" s="10">
        <f t="shared" si="1"/>
        <v>23582466</v>
      </c>
      <c r="J24" s="16"/>
      <c r="K24" s="17"/>
    </row>
    <row r="25" spans="1:12" ht="15.75" x14ac:dyDescent="0.25">
      <c r="A25" s="12"/>
      <c r="B25" s="24" t="s">
        <v>73</v>
      </c>
      <c r="C25" s="24">
        <v>2</v>
      </c>
      <c r="D25" s="25">
        <v>17000</v>
      </c>
      <c r="E25" s="27"/>
      <c r="F25" s="27"/>
      <c r="G25" s="18">
        <f>C25*D25</f>
        <v>34000</v>
      </c>
      <c r="H25" s="10">
        <f t="shared" si="1"/>
        <v>23548466</v>
      </c>
      <c r="J25" s="16"/>
      <c r="K25" s="17"/>
    </row>
    <row r="26" spans="1:12" ht="15.75" x14ac:dyDescent="0.25">
      <c r="A26" s="12"/>
      <c r="B26" s="24" t="s">
        <v>74</v>
      </c>
      <c r="C26" s="24">
        <v>2</v>
      </c>
      <c r="D26" s="25">
        <v>25000</v>
      </c>
      <c r="E26" s="27"/>
      <c r="F26" s="27"/>
      <c r="G26" s="18">
        <v>50000</v>
      </c>
      <c r="H26" s="10">
        <f t="shared" si="1"/>
        <v>23498466</v>
      </c>
      <c r="J26" s="16"/>
      <c r="K26" s="17"/>
    </row>
    <row r="27" spans="1:12" ht="15.75" x14ac:dyDescent="0.25">
      <c r="A27" s="12"/>
      <c r="B27" s="24" t="s">
        <v>46</v>
      </c>
      <c r="C27" s="24">
        <v>1</v>
      </c>
      <c r="D27" s="25">
        <v>40000</v>
      </c>
      <c r="E27" s="27"/>
      <c r="F27" s="27"/>
      <c r="G27" s="18">
        <f t="shared" ref="G27:G33" si="3">C27*D27</f>
        <v>40000</v>
      </c>
      <c r="H27" s="10">
        <f t="shared" si="1"/>
        <v>23458466</v>
      </c>
      <c r="J27" s="16"/>
      <c r="K27" s="17"/>
    </row>
    <row r="28" spans="1:12" ht="15.75" x14ac:dyDescent="0.25">
      <c r="A28" s="12"/>
      <c r="B28" s="24" t="s">
        <v>75</v>
      </c>
      <c r="C28" s="24">
        <v>1</v>
      </c>
      <c r="D28" s="25">
        <v>55000</v>
      </c>
      <c r="E28" s="27"/>
      <c r="F28" s="27"/>
      <c r="G28" s="18">
        <f t="shared" si="3"/>
        <v>55000</v>
      </c>
      <c r="H28" s="10">
        <f t="shared" si="1"/>
        <v>23403466</v>
      </c>
      <c r="J28" s="16"/>
      <c r="K28" s="17"/>
    </row>
    <row r="29" spans="1:12" ht="15.75" x14ac:dyDescent="0.25">
      <c r="A29" s="12"/>
      <c r="B29" s="24" t="s">
        <v>95</v>
      </c>
      <c r="C29" s="24">
        <v>1</v>
      </c>
      <c r="D29" s="25">
        <v>30000</v>
      </c>
      <c r="E29" s="27"/>
      <c r="F29" s="27"/>
      <c r="G29" s="18">
        <f t="shared" si="3"/>
        <v>30000</v>
      </c>
      <c r="H29" s="10">
        <f t="shared" si="1"/>
        <v>23373466</v>
      </c>
      <c r="J29" s="16"/>
      <c r="K29" s="17"/>
    </row>
    <row r="30" spans="1:12" ht="15.75" x14ac:dyDescent="0.25">
      <c r="A30" s="12"/>
      <c r="B30" s="24" t="s">
        <v>96</v>
      </c>
      <c r="C30" s="24">
        <v>1</v>
      </c>
      <c r="D30" s="25">
        <v>56000</v>
      </c>
      <c r="E30" s="27"/>
      <c r="F30" s="27"/>
      <c r="G30" s="18">
        <f t="shared" si="3"/>
        <v>56000</v>
      </c>
      <c r="H30" s="10">
        <f t="shared" si="1"/>
        <v>23317466</v>
      </c>
      <c r="J30" s="16"/>
      <c r="K30" s="17"/>
    </row>
    <row r="31" spans="1:12" ht="15.75" x14ac:dyDescent="0.25">
      <c r="A31" s="12"/>
      <c r="B31" s="24" t="s">
        <v>76</v>
      </c>
      <c r="C31" s="24">
        <v>1</v>
      </c>
      <c r="D31" s="25">
        <v>20000</v>
      </c>
      <c r="E31" s="27"/>
      <c r="F31" s="27"/>
      <c r="G31" s="18">
        <f t="shared" si="3"/>
        <v>20000</v>
      </c>
      <c r="H31" s="10">
        <f t="shared" si="1"/>
        <v>23297466</v>
      </c>
      <c r="J31" s="16"/>
      <c r="K31" s="17"/>
    </row>
    <row r="32" spans="1:12" ht="15.75" x14ac:dyDescent="0.25">
      <c r="A32" s="12"/>
      <c r="B32" s="24" t="s">
        <v>97</v>
      </c>
      <c r="C32" s="24">
        <v>0.5</v>
      </c>
      <c r="D32" s="25">
        <v>80000</v>
      </c>
      <c r="E32" s="27"/>
      <c r="F32" s="27"/>
      <c r="G32" s="18">
        <f t="shared" si="3"/>
        <v>40000</v>
      </c>
      <c r="H32" s="10">
        <f t="shared" si="1"/>
        <v>23257466</v>
      </c>
      <c r="J32" s="16"/>
      <c r="K32" s="17"/>
    </row>
    <row r="33" spans="1:11" ht="15.75" x14ac:dyDescent="0.25">
      <c r="A33" s="12"/>
      <c r="B33" s="24" t="s">
        <v>80</v>
      </c>
      <c r="C33" s="24">
        <v>4</v>
      </c>
      <c r="D33" s="25">
        <v>120000</v>
      </c>
      <c r="E33" s="27"/>
      <c r="F33" s="27"/>
      <c r="G33" s="18">
        <f t="shared" si="3"/>
        <v>480000</v>
      </c>
      <c r="H33" s="10">
        <f t="shared" si="1"/>
        <v>22777466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/>
      <c r="J34" s="16"/>
      <c r="K34" s="17"/>
    </row>
    <row r="35" spans="1:11" ht="15.75" x14ac:dyDescent="0.25">
      <c r="A35" s="29" t="s">
        <v>98</v>
      </c>
      <c r="B35" s="24" t="s">
        <v>70</v>
      </c>
      <c r="C35" s="24">
        <v>9</v>
      </c>
      <c r="D35" s="25">
        <v>14000</v>
      </c>
      <c r="E35" s="27"/>
      <c r="F35" s="27"/>
      <c r="G35" s="18">
        <f>C35*D35</f>
        <v>126000</v>
      </c>
      <c r="H35" s="10">
        <f>H28+E35+F35-G35</f>
        <v>23277466</v>
      </c>
      <c r="J35" s="16"/>
      <c r="K35" s="17"/>
    </row>
    <row r="36" spans="1:11" ht="15.75" x14ac:dyDescent="0.25">
      <c r="A36" s="12"/>
      <c r="B36" s="24" t="s">
        <v>72</v>
      </c>
      <c r="C36" s="24">
        <v>5</v>
      </c>
      <c r="D36" s="25">
        <v>14000</v>
      </c>
      <c r="E36" s="27"/>
      <c r="F36" s="27"/>
      <c r="G36" s="18">
        <f t="shared" ref="G36:G38" si="4">C36*D36</f>
        <v>70000</v>
      </c>
      <c r="H36" s="10">
        <f t="shared" si="1"/>
        <v>23207466</v>
      </c>
      <c r="J36" s="16"/>
      <c r="K36" s="17"/>
    </row>
    <row r="37" spans="1:11" ht="15.75" x14ac:dyDescent="0.25">
      <c r="A37" s="12"/>
      <c r="B37" s="24" t="s">
        <v>73</v>
      </c>
      <c r="C37" s="24">
        <v>2</v>
      </c>
      <c r="D37" s="25">
        <v>17000</v>
      </c>
      <c r="E37" s="27"/>
      <c r="F37" s="27"/>
      <c r="G37" s="18">
        <f t="shared" si="4"/>
        <v>34000</v>
      </c>
      <c r="H37" s="10">
        <f t="shared" si="1"/>
        <v>23173466</v>
      </c>
      <c r="J37" s="16"/>
      <c r="K37" s="17"/>
    </row>
    <row r="38" spans="1:11" ht="15.75" x14ac:dyDescent="0.25">
      <c r="A38" s="12"/>
      <c r="B38" s="24" t="s">
        <v>74</v>
      </c>
      <c r="C38" s="24">
        <v>2</v>
      </c>
      <c r="D38" s="25">
        <v>27000</v>
      </c>
      <c r="E38" s="27"/>
      <c r="F38" s="27"/>
      <c r="G38" s="18">
        <f t="shared" si="4"/>
        <v>54000</v>
      </c>
      <c r="H38" s="10">
        <f t="shared" si="1"/>
        <v>23119466</v>
      </c>
      <c r="J38" s="16"/>
      <c r="K38" s="17"/>
    </row>
    <row r="39" spans="1:11" ht="15.75" x14ac:dyDescent="0.25">
      <c r="A39" s="12"/>
      <c r="B39" s="24" t="s">
        <v>75</v>
      </c>
      <c r="C39" s="24">
        <v>1</v>
      </c>
      <c r="D39" s="25">
        <v>55000</v>
      </c>
      <c r="E39" s="27"/>
      <c r="F39" s="27"/>
      <c r="G39" s="18">
        <f>C39*D39</f>
        <v>55000</v>
      </c>
      <c r="H39" s="10">
        <f t="shared" si="1"/>
        <v>23064466</v>
      </c>
      <c r="J39" s="16"/>
      <c r="K39" s="17"/>
    </row>
    <row r="40" spans="1:11" ht="15.75" x14ac:dyDescent="0.25">
      <c r="A40" s="12"/>
      <c r="B40" s="24" t="s">
        <v>80</v>
      </c>
      <c r="C40" s="24">
        <v>4.5</v>
      </c>
      <c r="D40" s="25">
        <v>120000</v>
      </c>
      <c r="E40" s="27"/>
      <c r="F40" s="27"/>
      <c r="G40" s="18">
        <f>C40*D40</f>
        <v>540000</v>
      </c>
      <c r="H40" s="10">
        <f t="shared" si="1"/>
        <v>22524466</v>
      </c>
      <c r="J40" s="16"/>
      <c r="K40" s="17"/>
    </row>
    <row r="41" spans="1:11" ht="15.75" x14ac:dyDescent="0.25">
      <c r="A41" s="12"/>
      <c r="B41" s="24" t="s">
        <v>14</v>
      </c>
      <c r="C41" s="24">
        <v>1</v>
      </c>
      <c r="D41" s="25">
        <v>10000</v>
      </c>
      <c r="E41" s="27"/>
      <c r="F41" s="27"/>
      <c r="G41" s="18">
        <f>C41*D41</f>
        <v>10000</v>
      </c>
      <c r="H41" s="10">
        <f t="shared" si="1"/>
        <v>22514466</v>
      </c>
      <c r="J41" s="16"/>
      <c r="K41" s="17"/>
    </row>
    <row r="42" spans="1:11" ht="15.75" x14ac:dyDescent="0.25">
      <c r="A42" s="12"/>
      <c r="B42" s="24" t="s">
        <v>56</v>
      </c>
      <c r="C42" s="24">
        <v>1</v>
      </c>
      <c r="D42" s="25">
        <v>350000</v>
      </c>
      <c r="E42" s="27"/>
      <c r="F42" s="27"/>
      <c r="G42" s="18">
        <f>C42*D42</f>
        <v>350000</v>
      </c>
      <c r="H42" s="10">
        <f t="shared" si="1"/>
        <v>22164466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/>
      <c r="J43" s="16"/>
      <c r="K43" s="17"/>
    </row>
    <row r="44" spans="1:11" ht="15.75" x14ac:dyDescent="0.25">
      <c r="A44" s="29" t="s">
        <v>99</v>
      </c>
      <c r="B44" s="24" t="s">
        <v>70</v>
      </c>
      <c r="C44" s="24">
        <v>6</v>
      </c>
      <c r="D44" s="25">
        <v>14000</v>
      </c>
      <c r="E44" s="27"/>
      <c r="F44" s="27"/>
      <c r="G44" s="18">
        <f>C44*D44</f>
        <v>84000</v>
      </c>
      <c r="H44" s="10">
        <f>H39+E44+F44-G44</f>
        <v>22980466</v>
      </c>
      <c r="J44" s="16"/>
      <c r="K44" s="17"/>
    </row>
    <row r="45" spans="1:11" ht="15.75" x14ac:dyDescent="0.25">
      <c r="A45" s="12"/>
      <c r="B45" s="24" t="s">
        <v>72</v>
      </c>
      <c r="C45" s="24">
        <v>4</v>
      </c>
      <c r="D45" s="25">
        <v>15000</v>
      </c>
      <c r="E45" s="27"/>
      <c r="F45" s="27"/>
      <c r="G45" s="18">
        <f>C45*D45</f>
        <v>60000</v>
      </c>
      <c r="H45" s="10">
        <f t="shared" si="1"/>
        <v>22920466</v>
      </c>
      <c r="J45" s="16"/>
      <c r="K45" s="17"/>
    </row>
    <row r="46" spans="1:11" ht="15.75" x14ac:dyDescent="0.25">
      <c r="A46" s="12"/>
      <c r="B46" s="24" t="s">
        <v>73</v>
      </c>
      <c r="C46" s="24">
        <v>2</v>
      </c>
      <c r="D46" s="25">
        <v>18000</v>
      </c>
      <c r="E46" s="27"/>
      <c r="F46" s="27"/>
      <c r="G46" s="18">
        <f>C46*D46</f>
        <v>36000</v>
      </c>
      <c r="H46" s="10">
        <f t="shared" si="1"/>
        <v>22884466</v>
      </c>
      <c r="J46" s="16"/>
      <c r="K46" s="17"/>
    </row>
    <row r="47" spans="1:11" ht="15.75" x14ac:dyDescent="0.25">
      <c r="A47" s="12"/>
      <c r="B47" s="24" t="s">
        <v>74</v>
      </c>
      <c r="C47" s="24">
        <v>2</v>
      </c>
      <c r="D47" s="25">
        <v>27000</v>
      </c>
      <c r="E47" s="27"/>
      <c r="F47" s="27"/>
      <c r="G47" s="18">
        <f>C47*D47</f>
        <v>54000</v>
      </c>
      <c r="H47" s="10">
        <f t="shared" si="1"/>
        <v>22830466</v>
      </c>
      <c r="J47" s="16"/>
      <c r="K47" s="17"/>
    </row>
    <row r="48" spans="1:11" ht="15.75" x14ac:dyDescent="0.25">
      <c r="A48" s="12"/>
      <c r="B48" s="24" t="s">
        <v>75</v>
      </c>
      <c r="C48" s="24">
        <v>1</v>
      </c>
      <c r="D48" s="25">
        <v>55000</v>
      </c>
      <c r="E48" s="27"/>
      <c r="F48" s="27"/>
      <c r="G48" s="18">
        <f>C48*D48</f>
        <v>55000</v>
      </c>
      <c r="H48" s="10">
        <f t="shared" si="1"/>
        <v>22775466</v>
      </c>
      <c r="J48" s="16"/>
      <c r="K48" s="17"/>
    </row>
    <row r="49" spans="1:11" ht="15.75" x14ac:dyDescent="0.25">
      <c r="A49" s="12"/>
      <c r="B49" s="24" t="s">
        <v>80</v>
      </c>
      <c r="C49" s="24">
        <v>3.5</v>
      </c>
      <c r="D49" s="25">
        <v>125000</v>
      </c>
      <c r="E49" s="27"/>
      <c r="F49" s="27"/>
      <c r="G49" s="18">
        <f t="shared" ref="G49" si="5">C49*D49</f>
        <v>437500</v>
      </c>
      <c r="H49" s="10">
        <f t="shared" si="1"/>
        <v>22337966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22337966</v>
      </c>
      <c r="J50" s="16"/>
      <c r="K50" s="17"/>
    </row>
    <row r="51" spans="1:11" ht="15.75" x14ac:dyDescent="0.25">
      <c r="A51" s="12"/>
      <c r="B51" s="24" t="s">
        <v>104</v>
      </c>
      <c r="C51" s="24"/>
      <c r="D51" s="25"/>
      <c r="E51" s="27"/>
      <c r="F51" s="27"/>
      <c r="G51" s="18">
        <v>504000</v>
      </c>
      <c r="H51" s="10">
        <f t="shared" si="1"/>
        <v>21833966</v>
      </c>
      <c r="J51" s="16"/>
      <c r="K51" s="17"/>
    </row>
    <row r="52" spans="1:11" ht="15.75" x14ac:dyDescent="0.25">
      <c r="A52" s="12"/>
      <c r="B52" s="24" t="s">
        <v>107</v>
      </c>
      <c r="C52" s="24"/>
      <c r="D52" s="25"/>
      <c r="E52" s="27"/>
      <c r="F52" s="27"/>
      <c r="G52" s="18">
        <v>915000</v>
      </c>
      <c r="H52" s="10">
        <f t="shared" si="1"/>
        <v>20918966</v>
      </c>
      <c r="J52" s="16"/>
      <c r="K52" s="17"/>
    </row>
    <row r="53" spans="1:11" ht="15.75" x14ac:dyDescent="0.25">
      <c r="A53" s="12"/>
      <c r="B53" s="24"/>
      <c r="C53" s="24"/>
      <c r="D53" s="25"/>
      <c r="E53" s="27"/>
      <c r="F53" s="27"/>
      <c r="G53" s="18"/>
      <c r="H53" s="10">
        <f t="shared" si="1"/>
        <v>20918966</v>
      </c>
      <c r="J53" s="16"/>
      <c r="K53" s="17"/>
    </row>
    <row r="54" spans="1:11" ht="15.75" x14ac:dyDescent="0.25">
      <c r="A54" s="12"/>
      <c r="B54" s="24"/>
      <c r="C54" s="24"/>
      <c r="D54" s="25"/>
      <c r="E54" s="27"/>
      <c r="F54" s="27"/>
      <c r="G54" s="18"/>
      <c r="H54" s="10">
        <f t="shared" si="1"/>
        <v>20918966</v>
      </c>
      <c r="J54" s="16"/>
      <c r="K54" s="17"/>
    </row>
    <row r="55" spans="1:11" ht="15.75" x14ac:dyDescent="0.25">
      <c r="A55" s="19" t="s">
        <v>105</v>
      </c>
      <c r="B55" s="19"/>
      <c r="C55" s="19"/>
      <c r="D55" s="20"/>
      <c r="E55" s="21">
        <f>SUM(E5:E21)</f>
        <v>1000000</v>
      </c>
      <c r="F55" s="21">
        <f>SUM(F5:F21)</f>
        <v>866666</v>
      </c>
      <c r="G55" s="48">
        <f>SUM(G5:G54)</f>
        <v>5301500</v>
      </c>
      <c r="H55" s="50">
        <f>H4+E56-G55</f>
        <v>19392966</v>
      </c>
    </row>
    <row r="56" spans="1:11" ht="15.75" x14ac:dyDescent="0.25">
      <c r="A56" s="52" t="s">
        <v>106</v>
      </c>
      <c r="B56" s="53"/>
      <c r="C56" s="22"/>
      <c r="D56" s="23"/>
      <c r="E56" s="54">
        <f>E55+F55</f>
        <v>1866666</v>
      </c>
      <c r="F56" s="55"/>
      <c r="G56" s="49"/>
      <c r="H56" s="51"/>
    </row>
  </sheetData>
  <mergeCells count="6">
    <mergeCell ref="A1:H1"/>
    <mergeCell ref="E2:F2"/>
    <mergeCell ref="G55:G56"/>
    <mergeCell ref="H55:H56"/>
    <mergeCell ref="A56:B56"/>
    <mergeCell ref="E56:F5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32" workbookViewId="0">
      <selection sqref="A1:K55"/>
    </sheetView>
  </sheetViews>
  <sheetFormatPr defaultRowHeight="15" x14ac:dyDescent="0.25"/>
  <cols>
    <col min="1" max="1" width="23" bestFit="1" customWidth="1"/>
    <col min="2" max="2" width="35.42578125" bestFit="1" customWidth="1"/>
    <col min="5" max="5" width="13.42578125" bestFit="1" customWidth="1"/>
    <col min="6" max="6" width="11.855468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4" t="s">
        <v>108</v>
      </c>
      <c r="B1" s="45"/>
      <c r="C1" s="45"/>
      <c r="D1" s="45"/>
      <c r="E1" s="45"/>
      <c r="F1" s="45"/>
      <c r="G1" s="45"/>
      <c r="H1" s="46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7" t="s">
        <v>4</v>
      </c>
      <c r="F2" s="47"/>
      <c r="G2" s="31" t="s">
        <v>5</v>
      </c>
      <c r="H2" s="31" t="s">
        <v>6</v>
      </c>
    </row>
    <row r="3" spans="1:11" ht="15.75" x14ac:dyDescent="0.25">
      <c r="A3" s="1"/>
      <c r="B3" s="2"/>
      <c r="C3" s="2"/>
      <c r="D3" s="2"/>
      <c r="E3" s="31" t="s">
        <v>7</v>
      </c>
      <c r="F3" s="31" t="s">
        <v>8</v>
      </c>
      <c r="G3" s="31"/>
      <c r="H3" s="31"/>
    </row>
    <row r="4" spans="1:11" ht="15.75" x14ac:dyDescent="0.25">
      <c r="A4" s="3" t="s">
        <v>109</v>
      </c>
      <c r="B4" s="3"/>
      <c r="C4" s="3"/>
      <c r="D4" s="3"/>
      <c r="E4" s="4"/>
      <c r="F4" s="4"/>
      <c r="G4" s="4"/>
      <c r="H4" s="5">
        <v>19392966</v>
      </c>
    </row>
    <row r="5" spans="1:11" ht="15.75" x14ac:dyDescent="0.25">
      <c r="A5" s="6" t="s">
        <v>110</v>
      </c>
      <c r="B5" s="7" t="s">
        <v>21</v>
      </c>
      <c r="C5" s="8"/>
      <c r="D5" s="8"/>
      <c r="E5" s="9">
        <v>400000</v>
      </c>
      <c r="F5" s="9"/>
      <c r="G5" s="9"/>
      <c r="H5" s="5">
        <f>H4+E5+F5</f>
        <v>19792966</v>
      </c>
    </row>
    <row r="6" spans="1:11" ht="15.75" x14ac:dyDescent="0.25">
      <c r="A6" s="6"/>
      <c r="B6" s="7"/>
      <c r="C6" s="8"/>
      <c r="D6" s="8"/>
      <c r="E6" s="9"/>
      <c r="F6" s="9"/>
      <c r="G6" s="9"/>
      <c r="H6" s="5">
        <f t="shared" ref="H6:H8" si="0">H5+E6+F6</f>
        <v>19792966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>H6+E7+F7</f>
        <v>19792966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19792966</v>
      </c>
    </row>
    <row r="9" spans="1:11" ht="15.75" x14ac:dyDescent="0.25">
      <c r="A9" s="6" t="s">
        <v>111</v>
      </c>
      <c r="B9" s="7" t="s">
        <v>90</v>
      </c>
      <c r="C9" s="8"/>
      <c r="D9" s="8"/>
      <c r="E9" s="9">
        <v>500000</v>
      </c>
      <c r="F9" s="9"/>
      <c r="G9" s="9"/>
      <c r="H9" s="10">
        <f t="shared" ref="H9:H50" si="1">H8+E9+F9-G9</f>
        <v>20292966</v>
      </c>
    </row>
    <row r="10" spans="1:11" ht="15.75" x14ac:dyDescent="0.25">
      <c r="A10" s="29" t="s">
        <v>112</v>
      </c>
      <c r="B10" s="24"/>
      <c r="C10" s="24"/>
      <c r="D10" s="25"/>
      <c r="E10" s="26"/>
      <c r="F10" s="26"/>
      <c r="G10" s="11">
        <f>C10*D10</f>
        <v>0</v>
      </c>
      <c r="H10" s="10">
        <f t="shared" si="1"/>
        <v>20292966</v>
      </c>
    </row>
    <row r="11" spans="1:11" ht="15.75" x14ac:dyDescent="0.25">
      <c r="A11" s="12"/>
      <c r="B11" s="24" t="s">
        <v>70</v>
      </c>
      <c r="C11" s="24">
        <v>8</v>
      </c>
      <c r="D11" s="25">
        <v>14000</v>
      </c>
      <c r="E11" s="26"/>
      <c r="F11" s="26"/>
      <c r="G11" s="11">
        <f t="shared" ref="G11:G19" si="2">C11*D11</f>
        <v>112000</v>
      </c>
      <c r="H11" s="10">
        <f t="shared" si="1"/>
        <v>20180966</v>
      </c>
      <c r="I11" s="13"/>
    </row>
    <row r="12" spans="1:11" ht="15.75" x14ac:dyDescent="0.25">
      <c r="A12" s="12"/>
      <c r="B12" s="24" t="s">
        <v>72</v>
      </c>
      <c r="C12" s="24">
        <v>5</v>
      </c>
      <c r="D12" s="25">
        <v>13000</v>
      </c>
      <c r="E12" s="26"/>
      <c r="F12" s="26"/>
      <c r="G12" s="11">
        <f t="shared" si="2"/>
        <v>65000</v>
      </c>
      <c r="H12" s="10">
        <f t="shared" si="1"/>
        <v>20115966</v>
      </c>
    </row>
    <row r="13" spans="1:11" ht="15.75" x14ac:dyDescent="0.25">
      <c r="A13" s="12"/>
      <c r="B13" s="24" t="s">
        <v>74</v>
      </c>
      <c r="C13" s="24">
        <v>2</v>
      </c>
      <c r="D13" s="25">
        <v>27000</v>
      </c>
      <c r="E13" s="26"/>
      <c r="F13" s="26"/>
      <c r="G13" s="11">
        <f t="shared" si="2"/>
        <v>54000</v>
      </c>
      <c r="H13" s="10">
        <f t="shared" si="1"/>
        <v>20061966</v>
      </c>
    </row>
    <row r="14" spans="1:11" ht="15.75" x14ac:dyDescent="0.25">
      <c r="A14" s="12"/>
      <c r="B14" s="24" t="s">
        <v>73</v>
      </c>
      <c r="C14" s="24">
        <v>2</v>
      </c>
      <c r="D14" s="25">
        <v>15000</v>
      </c>
      <c r="E14" s="26"/>
      <c r="F14" s="26"/>
      <c r="G14" s="11">
        <f t="shared" si="2"/>
        <v>30000</v>
      </c>
      <c r="H14" s="10">
        <f t="shared" si="1"/>
        <v>20031966</v>
      </c>
    </row>
    <row r="15" spans="1:11" ht="15.75" x14ac:dyDescent="0.25">
      <c r="A15" s="12"/>
      <c r="B15" s="24" t="s">
        <v>75</v>
      </c>
      <c r="C15" s="24">
        <v>1</v>
      </c>
      <c r="D15" s="25">
        <v>50000</v>
      </c>
      <c r="E15" s="26"/>
      <c r="F15" s="26"/>
      <c r="G15" s="11">
        <f t="shared" si="2"/>
        <v>50000</v>
      </c>
      <c r="H15" s="10">
        <f t="shared" si="1"/>
        <v>19981966</v>
      </c>
      <c r="J15" s="14" t="s">
        <v>16</v>
      </c>
      <c r="K15" s="15">
        <f>SUM(G10:G19)</f>
        <v>801000</v>
      </c>
    </row>
    <row r="16" spans="1:11" ht="15.75" x14ac:dyDescent="0.25">
      <c r="A16" s="12"/>
      <c r="B16" s="24" t="s">
        <v>14</v>
      </c>
      <c r="C16" s="24">
        <v>1</v>
      </c>
      <c r="D16" s="25">
        <v>10000</v>
      </c>
      <c r="E16" s="26"/>
      <c r="F16" s="26"/>
      <c r="G16" s="11">
        <f t="shared" si="2"/>
        <v>10000</v>
      </c>
      <c r="H16" s="10">
        <f t="shared" si="1"/>
        <v>19971966</v>
      </c>
      <c r="J16" s="14" t="s">
        <v>17</v>
      </c>
      <c r="K16" s="15">
        <f>SUM(G21:G29)</f>
        <v>863000</v>
      </c>
    </row>
    <row r="17" spans="1:11" ht="15.75" x14ac:dyDescent="0.25">
      <c r="A17" s="12"/>
      <c r="B17" s="24" t="s">
        <v>80</v>
      </c>
      <c r="C17" s="24">
        <v>4</v>
      </c>
      <c r="D17" s="25">
        <v>120000</v>
      </c>
      <c r="E17" s="26"/>
      <c r="F17" s="26"/>
      <c r="G17" s="11">
        <f t="shared" si="2"/>
        <v>480000</v>
      </c>
      <c r="H17" s="10">
        <f t="shared" si="1"/>
        <v>19491966</v>
      </c>
      <c r="J17" s="14" t="s">
        <v>18</v>
      </c>
      <c r="K17" s="15">
        <f>SUM(G31:G37)</f>
        <v>685000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19491966</v>
      </c>
      <c r="J18" s="14" t="s">
        <v>19</v>
      </c>
      <c r="K18" s="15">
        <f>SUM(G40:G48)</f>
        <v>888000</v>
      </c>
    </row>
    <row r="19" spans="1:11" ht="15.75" x14ac:dyDescent="0.25">
      <c r="A19" s="12"/>
      <c r="B19" s="24"/>
      <c r="C19" s="24"/>
      <c r="D19" s="25"/>
      <c r="E19" s="27"/>
      <c r="F19" s="27"/>
      <c r="G19" s="11">
        <f t="shared" si="2"/>
        <v>0</v>
      </c>
      <c r="H19" s="10">
        <f t="shared" si="1"/>
        <v>19491966</v>
      </c>
      <c r="J19" s="16"/>
      <c r="K19" s="17" t="e">
        <f>K15+K16+#REF!+#REF!+K17</f>
        <v>#REF!</v>
      </c>
    </row>
    <row r="20" spans="1:11" ht="15.75" x14ac:dyDescent="0.25">
      <c r="A20" s="12"/>
      <c r="B20" s="24"/>
      <c r="C20" s="24"/>
      <c r="D20" s="25"/>
      <c r="E20" s="27"/>
      <c r="F20" s="27"/>
      <c r="G20" s="11"/>
      <c r="H20" s="10">
        <f t="shared" si="1"/>
        <v>19491966</v>
      </c>
      <c r="J20" s="16"/>
      <c r="K20" s="17"/>
    </row>
    <row r="21" spans="1:11" ht="15.75" x14ac:dyDescent="0.25">
      <c r="A21" s="29" t="s">
        <v>113</v>
      </c>
      <c r="B21" s="24" t="s">
        <v>70</v>
      </c>
      <c r="C21" s="24">
        <v>8</v>
      </c>
      <c r="D21" s="25">
        <v>14000</v>
      </c>
      <c r="E21" s="27"/>
      <c r="F21" s="27"/>
      <c r="G21" s="18">
        <f>C21*D21</f>
        <v>112000</v>
      </c>
      <c r="H21" s="10">
        <f>H19+E21+F21-G21</f>
        <v>19379966</v>
      </c>
      <c r="J21" s="16"/>
      <c r="K21" s="17"/>
    </row>
    <row r="22" spans="1:11" ht="15.75" x14ac:dyDescent="0.25">
      <c r="A22" s="12"/>
      <c r="B22" s="24" t="s">
        <v>72</v>
      </c>
      <c r="C22" s="24">
        <v>5</v>
      </c>
      <c r="D22" s="25">
        <v>13000</v>
      </c>
      <c r="E22" s="27"/>
      <c r="F22" s="27"/>
      <c r="G22" s="18">
        <f>C22*D22</f>
        <v>65000</v>
      </c>
      <c r="H22" s="10">
        <f t="shared" si="1"/>
        <v>19314966</v>
      </c>
      <c r="J22" s="16"/>
      <c r="K22" s="17"/>
    </row>
    <row r="23" spans="1:11" ht="15.75" x14ac:dyDescent="0.25">
      <c r="A23" s="12"/>
      <c r="B23" s="24" t="s">
        <v>73</v>
      </c>
      <c r="C23" s="24">
        <v>2</v>
      </c>
      <c r="D23" s="25">
        <v>16000</v>
      </c>
      <c r="E23" s="27"/>
      <c r="F23" s="27"/>
      <c r="G23" s="18">
        <f>C23*D23</f>
        <v>32000</v>
      </c>
      <c r="H23" s="10">
        <f t="shared" si="1"/>
        <v>19282966</v>
      </c>
      <c r="J23" s="16"/>
      <c r="K23" s="17"/>
    </row>
    <row r="24" spans="1:11" ht="15.75" x14ac:dyDescent="0.25">
      <c r="A24" s="12"/>
      <c r="B24" s="24" t="s">
        <v>74</v>
      </c>
      <c r="C24" s="24">
        <v>2</v>
      </c>
      <c r="D24" s="25">
        <v>27000</v>
      </c>
      <c r="E24" s="27"/>
      <c r="F24" s="27"/>
      <c r="G24" s="18">
        <f>C24*D24</f>
        <v>54000</v>
      </c>
      <c r="H24" s="10">
        <f t="shared" si="1"/>
        <v>19228966</v>
      </c>
      <c r="J24" s="16"/>
      <c r="K24" s="17"/>
    </row>
    <row r="25" spans="1:11" ht="15.75" x14ac:dyDescent="0.25">
      <c r="A25" s="12"/>
      <c r="B25" s="24" t="s">
        <v>48</v>
      </c>
      <c r="C25" s="24">
        <v>1</v>
      </c>
      <c r="D25" s="25">
        <v>25000</v>
      </c>
      <c r="E25" s="27"/>
      <c r="F25" s="27"/>
      <c r="G25" s="18">
        <f t="shared" ref="G25:G29" si="3">C25*D25</f>
        <v>25000</v>
      </c>
      <c r="H25" s="10">
        <f t="shared" si="1"/>
        <v>19203966</v>
      </c>
      <c r="J25" s="16"/>
      <c r="K25" s="17"/>
    </row>
    <row r="26" spans="1:11" ht="15.75" x14ac:dyDescent="0.25">
      <c r="A26" s="12"/>
      <c r="B26" s="24" t="s">
        <v>75</v>
      </c>
      <c r="C26" s="24">
        <v>1</v>
      </c>
      <c r="D26" s="25">
        <v>55000</v>
      </c>
      <c r="E26" s="27"/>
      <c r="F26" s="27"/>
      <c r="G26" s="18">
        <f t="shared" si="3"/>
        <v>55000</v>
      </c>
      <c r="H26" s="10">
        <f t="shared" si="1"/>
        <v>19148966</v>
      </c>
      <c r="J26" s="16"/>
      <c r="K26" s="17"/>
    </row>
    <row r="27" spans="1:11" ht="15.75" x14ac:dyDescent="0.25">
      <c r="A27" s="12"/>
      <c r="B27" s="24" t="s">
        <v>97</v>
      </c>
      <c r="C27" s="24">
        <v>1</v>
      </c>
      <c r="D27" s="25">
        <v>40000</v>
      </c>
      <c r="E27" s="27"/>
      <c r="F27" s="27"/>
      <c r="G27" s="18">
        <f t="shared" si="3"/>
        <v>40000</v>
      </c>
      <c r="H27" s="10">
        <f t="shared" si="1"/>
        <v>19108966</v>
      </c>
      <c r="J27" s="16"/>
      <c r="K27" s="17"/>
    </row>
    <row r="28" spans="1:11" ht="15.75" x14ac:dyDescent="0.25">
      <c r="A28" s="12"/>
      <c r="B28" s="24" t="s">
        <v>80</v>
      </c>
      <c r="C28" s="24">
        <v>4</v>
      </c>
      <c r="D28" s="25">
        <v>120000</v>
      </c>
      <c r="E28" s="27"/>
      <c r="F28" s="27"/>
      <c r="G28" s="18">
        <f t="shared" si="3"/>
        <v>480000</v>
      </c>
      <c r="H28" s="10">
        <f t="shared" si="1"/>
        <v>18628966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>
        <f t="shared" si="3"/>
        <v>0</v>
      </c>
      <c r="H29" s="10">
        <f t="shared" si="1"/>
        <v>18628966</v>
      </c>
      <c r="J29" s="16"/>
      <c r="K29" s="17"/>
    </row>
    <row r="30" spans="1:11" ht="15.75" x14ac:dyDescent="0.25">
      <c r="A30" s="12"/>
      <c r="B30" s="24"/>
      <c r="C30" s="24"/>
      <c r="D30" s="25"/>
      <c r="E30" s="27"/>
      <c r="F30" s="27"/>
      <c r="G30" s="18"/>
      <c r="H30" s="10">
        <f t="shared" si="1"/>
        <v>18628966</v>
      </c>
      <c r="J30" s="16"/>
      <c r="K30" s="17"/>
    </row>
    <row r="31" spans="1:11" ht="15.75" x14ac:dyDescent="0.25">
      <c r="A31" s="29" t="s">
        <v>114</v>
      </c>
      <c r="B31" s="24" t="s">
        <v>70</v>
      </c>
      <c r="C31" s="24">
        <v>7</v>
      </c>
      <c r="D31" s="25">
        <v>14000</v>
      </c>
      <c r="E31" s="27"/>
      <c r="F31" s="27"/>
      <c r="G31" s="18">
        <f>C31*D31</f>
        <v>98000</v>
      </c>
      <c r="H31" s="10">
        <f t="shared" si="1"/>
        <v>18530966</v>
      </c>
      <c r="J31" s="16"/>
      <c r="K31" s="17"/>
    </row>
    <row r="32" spans="1:11" ht="15.75" x14ac:dyDescent="0.25">
      <c r="A32" s="12"/>
      <c r="B32" s="24" t="s">
        <v>72</v>
      </c>
      <c r="C32" s="24">
        <v>4</v>
      </c>
      <c r="D32" s="25">
        <v>12000</v>
      </c>
      <c r="E32" s="27"/>
      <c r="F32" s="27"/>
      <c r="G32" s="18">
        <f t="shared" ref="G32:G34" si="4">C32*D32</f>
        <v>48000</v>
      </c>
      <c r="H32" s="10">
        <f t="shared" si="1"/>
        <v>18482966</v>
      </c>
      <c r="J32" s="16"/>
      <c r="K32" s="17"/>
    </row>
    <row r="33" spans="1:11" ht="15.75" x14ac:dyDescent="0.25">
      <c r="A33" s="12"/>
      <c r="B33" s="24" t="s">
        <v>73</v>
      </c>
      <c r="C33" s="24">
        <v>2</v>
      </c>
      <c r="D33" s="25">
        <v>16000</v>
      </c>
      <c r="E33" s="27"/>
      <c r="F33" s="27"/>
      <c r="G33" s="18">
        <f t="shared" si="4"/>
        <v>32000</v>
      </c>
      <c r="H33" s="10">
        <f t="shared" si="1"/>
        <v>18450966</v>
      </c>
      <c r="J33" s="16"/>
      <c r="K33" s="17"/>
    </row>
    <row r="34" spans="1:11" ht="15.75" x14ac:dyDescent="0.25">
      <c r="A34" s="12"/>
      <c r="B34" s="24" t="s">
        <v>74</v>
      </c>
      <c r="C34" s="24">
        <v>2</v>
      </c>
      <c r="D34" s="25">
        <v>26000</v>
      </c>
      <c r="E34" s="27"/>
      <c r="F34" s="27"/>
      <c r="G34" s="18">
        <f t="shared" si="4"/>
        <v>52000</v>
      </c>
      <c r="H34" s="10">
        <f t="shared" si="1"/>
        <v>18398966</v>
      </c>
      <c r="J34" s="16"/>
      <c r="K34" s="17"/>
    </row>
    <row r="35" spans="1:11" ht="15.75" x14ac:dyDescent="0.25">
      <c r="A35" s="12"/>
      <c r="B35" s="24" t="s">
        <v>75</v>
      </c>
      <c r="C35" s="24">
        <v>1</v>
      </c>
      <c r="D35" s="25">
        <v>55000</v>
      </c>
      <c r="E35" s="27"/>
      <c r="F35" s="27"/>
      <c r="G35" s="18">
        <f>C35*D35</f>
        <v>55000</v>
      </c>
      <c r="H35" s="10">
        <f t="shared" si="1"/>
        <v>18343966</v>
      </c>
      <c r="J35" s="16"/>
      <c r="K35" s="17"/>
    </row>
    <row r="36" spans="1:11" ht="15.75" x14ac:dyDescent="0.25">
      <c r="A36" s="12"/>
      <c r="B36" s="24" t="s">
        <v>80</v>
      </c>
      <c r="C36" s="24">
        <v>3</v>
      </c>
      <c r="D36" s="25">
        <v>120000</v>
      </c>
      <c r="E36" s="27"/>
      <c r="F36" s="27"/>
      <c r="G36" s="18">
        <f>C36*D36</f>
        <v>360000</v>
      </c>
      <c r="H36" s="10">
        <f t="shared" si="1"/>
        <v>17983966</v>
      </c>
      <c r="J36" s="16"/>
      <c r="K36" s="17"/>
    </row>
    <row r="37" spans="1:11" ht="15.75" x14ac:dyDescent="0.25">
      <c r="A37" s="12"/>
      <c r="B37" s="24" t="s">
        <v>13</v>
      </c>
      <c r="C37" s="24">
        <v>1</v>
      </c>
      <c r="D37" s="25">
        <v>40000</v>
      </c>
      <c r="E37" s="27"/>
      <c r="F37" s="27"/>
      <c r="G37" s="18">
        <f>C37*D37</f>
        <v>40000</v>
      </c>
      <c r="H37" s="10">
        <f t="shared" si="1"/>
        <v>17943966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>
        <f>C38*D38</f>
        <v>0</v>
      </c>
      <c r="H38" s="10">
        <f t="shared" si="1"/>
        <v>17943966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/>
      <c r="J39" s="16"/>
      <c r="K39" s="17"/>
    </row>
    <row r="40" spans="1:11" ht="15.75" x14ac:dyDescent="0.25">
      <c r="A40" s="29" t="s">
        <v>115</v>
      </c>
      <c r="B40" s="24" t="s">
        <v>70</v>
      </c>
      <c r="C40" s="24">
        <v>8</v>
      </c>
      <c r="D40" s="25">
        <v>14000</v>
      </c>
      <c r="E40" s="27"/>
      <c r="F40" s="27"/>
      <c r="G40" s="18">
        <f>C40*D40</f>
        <v>112000</v>
      </c>
      <c r="H40" s="10">
        <f>H35+E40+F40-G40</f>
        <v>18231966</v>
      </c>
      <c r="J40" s="16"/>
      <c r="K40" s="17"/>
    </row>
    <row r="41" spans="1:11" ht="15.75" x14ac:dyDescent="0.25">
      <c r="A41" s="12"/>
      <c r="B41" s="24" t="s">
        <v>72</v>
      </c>
      <c r="C41" s="24">
        <v>5</v>
      </c>
      <c r="D41" s="25">
        <v>12000</v>
      </c>
      <c r="E41" s="27"/>
      <c r="F41" s="27"/>
      <c r="G41" s="18">
        <f>C41*D41</f>
        <v>60000</v>
      </c>
      <c r="H41" s="10">
        <f t="shared" si="1"/>
        <v>18171966</v>
      </c>
      <c r="J41" s="16"/>
      <c r="K41" s="17"/>
    </row>
    <row r="42" spans="1:11" ht="15.75" x14ac:dyDescent="0.25">
      <c r="A42" s="12"/>
      <c r="B42" s="24" t="s">
        <v>73</v>
      </c>
      <c r="C42" s="24">
        <v>2</v>
      </c>
      <c r="D42" s="25">
        <v>17000</v>
      </c>
      <c r="E42" s="27"/>
      <c r="F42" s="27"/>
      <c r="G42" s="18">
        <f>C42*D42</f>
        <v>34000</v>
      </c>
      <c r="H42" s="10">
        <f t="shared" si="1"/>
        <v>18137966</v>
      </c>
      <c r="J42" s="16"/>
      <c r="K42" s="17"/>
    </row>
    <row r="43" spans="1:11" ht="15.75" x14ac:dyDescent="0.25">
      <c r="A43" s="12"/>
      <c r="B43" s="24" t="s">
        <v>74</v>
      </c>
      <c r="C43" s="24">
        <v>2</v>
      </c>
      <c r="D43" s="25">
        <v>26000</v>
      </c>
      <c r="E43" s="27"/>
      <c r="F43" s="27"/>
      <c r="G43" s="18">
        <f>C43*D43</f>
        <v>52000</v>
      </c>
      <c r="H43" s="10">
        <f t="shared" si="1"/>
        <v>18085966</v>
      </c>
      <c r="J43" s="16"/>
      <c r="K43" s="17"/>
    </row>
    <row r="44" spans="1:11" ht="15.75" x14ac:dyDescent="0.25">
      <c r="A44" s="12"/>
      <c r="B44" s="24" t="s">
        <v>75</v>
      </c>
      <c r="C44" s="24">
        <v>1</v>
      </c>
      <c r="D44" s="25">
        <v>60000</v>
      </c>
      <c r="E44" s="27"/>
      <c r="F44" s="27"/>
      <c r="G44" s="18">
        <f>C44*D44</f>
        <v>60000</v>
      </c>
      <c r="H44" s="10">
        <f t="shared" si="1"/>
        <v>18025966</v>
      </c>
      <c r="J44" s="16"/>
      <c r="K44" s="17"/>
    </row>
    <row r="45" spans="1:11" ht="15.75" x14ac:dyDescent="0.25">
      <c r="A45" s="12"/>
      <c r="B45" s="24" t="s">
        <v>80</v>
      </c>
      <c r="C45" s="24">
        <v>4</v>
      </c>
      <c r="D45" s="25">
        <v>120000</v>
      </c>
      <c r="E45" s="27"/>
      <c r="F45" s="27"/>
      <c r="G45" s="18">
        <f t="shared" ref="G45:G48" si="5">C45*D45</f>
        <v>480000</v>
      </c>
      <c r="H45" s="10">
        <f t="shared" si="1"/>
        <v>17545966</v>
      </c>
      <c r="J45" s="16"/>
      <c r="K45" s="17"/>
    </row>
    <row r="46" spans="1:11" ht="15.75" x14ac:dyDescent="0.25">
      <c r="A46" s="12"/>
      <c r="B46" s="24" t="s">
        <v>47</v>
      </c>
      <c r="C46" s="24">
        <v>1</v>
      </c>
      <c r="D46" s="25">
        <v>30000</v>
      </c>
      <c r="E46" s="27"/>
      <c r="F46" s="27"/>
      <c r="G46" s="18">
        <f t="shared" si="5"/>
        <v>30000</v>
      </c>
      <c r="H46" s="10">
        <f t="shared" si="1"/>
        <v>17515966</v>
      </c>
      <c r="J46" s="16"/>
      <c r="K46" s="17"/>
    </row>
    <row r="47" spans="1:11" ht="15.75" x14ac:dyDescent="0.25">
      <c r="A47" s="12"/>
      <c r="B47" s="24" t="s">
        <v>76</v>
      </c>
      <c r="C47" s="24">
        <v>1</v>
      </c>
      <c r="D47" s="25">
        <v>20000</v>
      </c>
      <c r="E47" s="27"/>
      <c r="F47" s="27"/>
      <c r="G47" s="18">
        <f t="shared" si="5"/>
        <v>20000</v>
      </c>
      <c r="H47" s="10">
        <f t="shared" si="1"/>
        <v>17495966</v>
      </c>
      <c r="J47" s="16"/>
      <c r="K47" s="17"/>
    </row>
    <row r="48" spans="1:11" ht="15.75" x14ac:dyDescent="0.25">
      <c r="A48" s="12"/>
      <c r="B48" s="24" t="s">
        <v>46</v>
      </c>
      <c r="C48" s="24">
        <v>1</v>
      </c>
      <c r="D48" s="25">
        <v>40000</v>
      </c>
      <c r="E48" s="27"/>
      <c r="F48" s="27"/>
      <c r="G48" s="18">
        <f t="shared" si="5"/>
        <v>40000</v>
      </c>
      <c r="H48" s="10">
        <f t="shared" si="1"/>
        <v>17455966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17455966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17455966</v>
      </c>
      <c r="J50" s="16"/>
      <c r="K50" s="17"/>
    </row>
    <row r="51" spans="1:11" ht="15.75" x14ac:dyDescent="0.25">
      <c r="A51" s="19" t="s">
        <v>116</v>
      </c>
      <c r="B51" s="19"/>
      <c r="C51" s="19"/>
      <c r="D51" s="20"/>
      <c r="E51" s="21">
        <f>SUM(E5:E19)</f>
        <v>900000</v>
      </c>
      <c r="F51" s="21">
        <f>SUM(F5:F19)</f>
        <v>0</v>
      </c>
      <c r="G51" s="48">
        <f>SUM(G5:G50)</f>
        <v>3237000</v>
      </c>
      <c r="H51" s="50">
        <f>H4+E52-G51</f>
        <v>17055966</v>
      </c>
    </row>
    <row r="52" spans="1:11" ht="15.75" x14ac:dyDescent="0.25">
      <c r="A52" s="52" t="s">
        <v>117</v>
      </c>
      <c r="B52" s="53"/>
      <c r="C52" s="22"/>
      <c r="D52" s="23"/>
      <c r="E52" s="54">
        <f>E51+F51</f>
        <v>900000</v>
      </c>
      <c r="F52" s="55"/>
      <c r="G52" s="49"/>
      <c r="H52" s="51"/>
    </row>
  </sheetData>
  <mergeCells count="6">
    <mergeCell ref="A1:H1"/>
    <mergeCell ref="E2:F2"/>
    <mergeCell ref="G51:G52"/>
    <mergeCell ref="H51:H52"/>
    <mergeCell ref="A52:B52"/>
    <mergeCell ref="E52:F5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26" workbookViewId="0">
      <selection activeCell="G43" sqref="G43"/>
    </sheetView>
  </sheetViews>
  <sheetFormatPr defaultRowHeight="15" x14ac:dyDescent="0.25"/>
  <cols>
    <col min="1" max="1" width="23" bestFit="1" customWidth="1"/>
    <col min="2" max="2" width="24.28515625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2" ht="18.75" x14ac:dyDescent="0.25">
      <c r="A1" s="44" t="s">
        <v>118</v>
      </c>
      <c r="B1" s="45"/>
      <c r="C1" s="45"/>
      <c r="D1" s="45"/>
      <c r="E1" s="45"/>
      <c r="F1" s="45"/>
      <c r="G1" s="45"/>
      <c r="H1" s="46"/>
    </row>
    <row r="2" spans="1:12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7" t="s">
        <v>4</v>
      </c>
      <c r="F2" s="47"/>
      <c r="G2" s="32" t="s">
        <v>5</v>
      </c>
      <c r="H2" s="32" t="s">
        <v>6</v>
      </c>
    </row>
    <row r="3" spans="1:12" ht="15.75" x14ac:dyDescent="0.25">
      <c r="A3" s="1"/>
      <c r="B3" s="2"/>
      <c r="C3" s="2"/>
      <c r="D3" s="2"/>
      <c r="E3" s="32" t="s">
        <v>7</v>
      </c>
      <c r="F3" s="32" t="s">
        <v>8</v>
      </c>
      <c r="G3" s="32"/>
      <c r="H3" s="32"/>
    </row>
    <row r="4" spans="1:12" ht="15.75" x14ac:dyDescent="0.25">
      <c r="A4" s="3" t="s">
        <v>119</v>
      </c>
      <c r="B4" s="3"/>
      <c r="C4" s="3"/>
      <c r="D4" s="3"/>
      <c r="E4" s="4"/>
      <c r="F4" s="4"/>
      <c r="G4" s="4"/>
      <c r="H4" s="5">
        <v>17055996</v>
      </c>
    </row>
    <row r="5" spans="1:12" ht="15.75" x14ac:dyDescent="0.25">
      <c r="A5" s="6" t="s">
        <v>120</v>
      </c>
      <c r="B5" s="7" t="s">
        <v>21</v>
      </c>
      <c r="C5" s="8"/>
      <c r="D5" s="8"/>
      <c r="E5" s="9">
        <v>1000000</v>
      </c>
      <c r="F5" s="9"/>
      <c r="G5" s="9"/>
      <c r="H5" s="5">
        <f>H4+E5+F5</f>
        <v>18055996</v>
      </c>
    </row>
    <row r="6" spans="1:12" ht="15.75" x14ac:dyDescent="0.25">
      <c r="A6" s="6" t="s">
        <v>121</v>
      </c>
      <c r="B6" s="7" t="s">
        <v>122</v>
      </c>
      <c r="C6" s="8"/>
      <c r="D6" s="8"/>
      <c r="E6" s="9"/>
      <c r="F6" s="9">
        <v>100000</v>
      </c>
      <c r="G6" s="9"/>
      <c r="H6" s="5">
        <f t="shared" ref="H6:H8" si="0">H5+E6+F6</f>
        <v>18155996</v>
      </c>
    </row>
    <row r="7" spans="1:12" ht="15.75" x14ac:dyDescent="0.25">
      <c r="A7" s="6" t="s">
        <v>123</v>
      </c>
      <c r="B7" s="7" t="s">
        <v>124</v>
      </c>
      <c r="C7" s="8"/>
      <c r="D7" s="8"/>
      <c r="E7" s="9">
        <v>500000</v>
      </c>
      <c r="F7" s="9"/>
      <c r="G7" s="9"/>
      <c r="H7" s="5">
        <f>H6+E7+F7</f>
        <v>18655996</v>
      </c>
    </row>
    <row r="8" spans="1:12" ht="15.75" x14ac:dyDescent="0.25">
      <c r="A8" s="6" t="s">
        <v>125</v>
      </c>
      <c r="B8" s="7" t="s">
        <v>126</v>
      </c>
      <c r="C8" s="8"/>
      <c r="D8" s="8"/>
      <c r="E8" s="9"/>
      <c r="F8" s="9">
        <v>1000000</v>
      </c>
      <c r="G8" s="9"/>
      <c r="H8" s="5">
        <f t="shared" si="0"/>
        <v>19655996</v>
      </c>
    </row>
    <row r="9" spans="1:12" ht="15.75" x14ac:dyDescent="0.25">
      <c r="A9" s="6"/>
      <c r="B9" s="7"/>
      <c r="C9" s="8"/>
      <c r="D9" s="8"/>
      <c r="E9" s="9"/>
      <c r="F9" s="9"/>
      <c r="G9" s="9"/>
      <c r="H9" s="10">
        <f t="shared" ref="H9:H50" si="1">H8+E9+F9-G9</f>
        <v>19655996</v>
      </c>
    </row>
    <row r="10" spans="1:12" ht="15.75" x14ac:dyDescent="0.25">
      <c r="A10" s="29" t="s">
        <v>127</v>
      </c>
      <c r="B10" s="24"/>
      <c r="C10" s="24"/>
      <c r="D10" s="25"/>
      <c r="E10" s="26"/>
      <c r="F10" s="26"/>
      <c r="G10" s="11">
        <f>C10*D10</f>
        <v>0</v>
      </c>
      <c r="H10" s="10">
        <f t="shared" si="1"/>
        <v>19655996</v>
      </c>
    </row>
    <row r="11" spans="1:12" ht="15.75" x14ac:dyDescent="0.25">
      <c r="A11" s="12"/>
      <c r="B11" s="24" t="s">
        <v>70</v>
      </c>
      <c r="C11" s="24">
        <v>8</v>
      </c>
      <c r="D11" s="25">
        <v>13500</v>
      </c>
      <c r="E11" s="26"/>
      <c r="F11" s="26"/>
      <c r="G11" s="11">
        <f t="shared" ref="G11:G19" si="2">C11*D11</f>
        <v>108000</v>
      </c>
      <c r="H11" s="10">
        <f t="shared" si="1"/>
        <v>19547996</v>
      </c>
      <c r="I11" s="13"/>
    </row>
    <row r="12" spans="1:12" ht="15.75" x14ac:dyDescent="0.25">
      <c r="A12" s="12"/>
      <c r="B12" s="24" t="s">
        <v>72</v>
      </c>
      <c r="C12" s="24">
        <v>5</v>
      </c>
      <c r="D12" s="25">
        <v>13000</v>
      </c>
      <c r="E12" s="26"/>
      <c r="F12" s="26"/>
      <c r="G12" s="11">
        <f t="shared" si="2"/>
        <v>65000</v>
      </c>
      <c r="H12" s="10">
        <f t="shared" si="1"/>
        <v>19482996</v>
      </c>
    </row>
    <row r="13" spans="1:12" ht="15.75" x14ac:dyDescent="0.25">
      <c r="A13" s="12"/>
      <c r="B13" s="24" t="s">
        <v>74</v>
      </c>
      <c r="C13" s="24">
        <v>2</v>
      </c>
      <c r="D13" s="25">
        <v>27000</v>
      </c>
      <c r="E13" s="26"/>
      <c r="F13" s="26"/>
      <c r="G13" s="11">
        <f t="shared" si="2"/>
        <v>54000</v>
      </c>
      <c r="H13" s="10">
        <f t="shared" si="1"/>
        <v>19428996</v>
      </c>
    </row>
    <row r="14" spans="1:12" ht="15.75" x14ac:dyDescent="0.25">
      <c r="A14" s="12"/>
      <c r="B14" s="24" t="s">
        <v>73</v>
      </c>
      <c r="C14" s="24">
        <v>2</v>
      </c>
      <c r="D14" s="25">
        <v>16000</v>
      </c>
      <c r="E14" s="26"/>
      <c r="F14" s="26"/>
      <c r="G14" s="11">
        <f t="shared" si="2"/>
        <v>32000</v>
      </c>
      <c r="H14" s="10">
        <f t="shared" si="1"/>
        <v>19396996</v>
      </c>
    </row>
    <row r="15" spans="1:12" ht="15.75" x14ac:dyDescent="0.25">
      <c r="A15" s="12"/>
      <c r="B15" s="24" t="s">
        <v>75</v>
      </c>
      <c r="C15" s="24">
        <v>1</v>
      </c>
      <c r="D15" s="25">
        <v>60000</v>
      </c>
      <c r="E15" s="26"/>
      <c r="F15" s="26"/>
      <c r="G15" s="11">
        <f t="shared" si="2"/>
        <v>60000</v>
      </c>
      <c r="H15" s="10">
        <f t="shared" si="1"/>
        <v>19336996</v>
      </c>
      <c r="J15" s="14" t="s">
        <v>16</v>
      </c>
      <c r="K15" s="15">
        <f>SUM(G10:G19)</f>
        <v>1169000</v>
      </c>
      <c r="L15" s="13"/>
    </row>
    <row r="16" spans="1:12" ht="15.75" x14ac:dyDescent="0.25">
      <c r="A16" s="12"/>
      <c r="B16" s="24" t="s">
        <v>14</v>
      </c>
      <c r="C16" s="24">
        <v>1</v>
      </c>
      <c r="D16" s="25">
        <v>10000</v>
      </c>
      <c r="E16" s="26"/>
      <c r="F16" s="26"/>
      <c r="G16" s="11">
        <f t="shared" si="2"/>
        <v>10000</v>
      </c>
      <c r="H16" s="10">
        <f t="shared" si="1"/>
        <v>19326996</v>
      </c>
      <c r="J16" s="14" t="s">
        <v>17</v>
      </c>
      <c r="K16" s="15">
        <f>SUM(G21:G30)</f>
        <v>954000</v>
      </c>
    </row>
    <row r="17" spans="1:11" ht="15.75" x14ac:dyDescent="0.25">
      <c r="A17" s="12"/>
      <c r="B17" s="24" t="s">
        <v>80</v>
      </c>
      <c r="C17" s="24">
        <v>4</v>
      </c>
      <c r="D17" s="25">
        <v>125000</v>
      </c>
      <c r="E17" s="26"/>
      <c r="F17" s="26"/>
      <c r="G17" s="11">
        <f t="shared" si="2"/>
        <v>500000</v>
      </c>
      <c r="H17" s="10">
        <f t="shared" si="1"/>
        <v>18826996</v>
      </c>
      <c r="J17" s="14" t="s">
        <v>18</v>
      </c>
      <c r="K17" s="15">
        <f>SUM(G31:G38)</f>
        <v>1087000</v>
      </c>
    </row>
    <row r="18" spans="1:11" ht="15.75" x14ac:dyDescent="0.25">
      <c r="A18" s="12"/>
      <c r="B18" s="24" t="s">
        <v>128</v>
      </c>
      <c r="C18" s="24">
        <v>1</v>
      </c>
      <c r="D18" s="25">
        <v>320000</v>
      </c>
      <c r="E18" s="26"/>
      <c r="F18" s="26"/>
      <c r="G18" s="11">
        <f t="shared" si="2"/>
        <v>320000</v>
      </c>
      <c r="H18" s="10">
        <f t="shared" si="1"/>
        <v>18506996</v>
      </c>
      <c r="J18" s="14" t="s">
        <v>19</v>
      </c>
      <c r="K18" s="15">
        <f>SUM(G40:G42)</f>
        <v>1255000</v>
      </c>
    </row>
    <row r="19" spans="1:11" ht="15.75" x14ac:dyDescent="0.25">
      <c r="A19" s="12"/>
      <c r="B19" s="24" t="s">
        <v>48</v>
      </c>
      <c r="C19" s="24">
        <v>1</v>
      </c>
      <c r="D19" s="25">
        <v>20000</v>
      </c>
      <c r="E19" s="27"/>
      <c r="F19" s="27"/>
      <c r="G19" s="11">
        <f t="shared" si="2"/>
        <v>20000</v>
      </c>
      <c r="H19" s="10">
        <f t="shared" si="1"/>
        <v>18486996</v>
      </c>
      <c r="J19" s="14" t="s">
        <v>20</v>
      </c>
      <c r="K19" s="15">
        <f>SUM(G43:G48)</f>
        <v>1049500</v>
      </c>
    </row>
    <row r="20" spans="1:11" ht="15.75" x14ac:dyDescent="0.25">
      <c r="A20" s="12"/>
      <c r="B20" s="24"/>
      <c r="C20" s="24"/>
      <c r="D20" s="25"/>
      <c r="E20" s="27"/>
      <c r="F20" s="27"/>
      <c r="G20" s="11"/>
      <c r="H20" s="10">
        <f t="shared" si="1"/>
        <v>18486996</v>
      </c>
      <c r="J20" s="16"/>
      <c r="K20" s="17">
        <f>SUM(K14:K19)</f>
        <v>5514500</v>
      </c>
    </row>
    <row r="21" spans="1:11" ht="15.75" x14ac:dyDescent="0.25">
      <c r="A21" s="29" t="s">
        <v>129</v>
      </c>
      <c r="B21" s="24" t="s">
        <v>70</v>
      </c>
      <c r="C21" s="24">
        <v>8</v>
      </c>
      <c r="D21" s="25">
        <v>13500</v>
      </c>
      <c r="E21" s="27"/>
      <c r="F21" s="27"/>
      <c r="G21" s="18">
        <f>C21*D21</f>
        <v>108000</v>
      </c>
      <c r="H21" s="10">
        <f>H19+E21+F21-G21</f>
        <v>18378996</v>
      </c>
      <c r="J21" s="16"/>
      <c r="K21" s="17"/>
    </row>
    <row r="22" spans="1:11" ht="15.75" x14ac:dyDescent="0.25">
      <c r="A22" s="12"/>
      <c r="B22" s="24" t="s">
        <v>72</v>
      </c>
      <c r="C22" s="24">
        <v>5</v>
      </c>
      <c r="D22" s="25">
        <v>13000</v>
      </c>
      <c r="E22" s="27"/>
      <c r="F22" s="27"/>
      <c r="G22" s="18">
        <f>C22*D22</f>
        <v>65000</v>
      </c>
      <c r="H22" s="10">
        <f t="shared" si="1"/>
        <v>18313996</v>
      </c>
      <c r="J22" s="16"/>
      <c r="K22" s="17"/>
    </row>
    <row r="23" spans="1:11" ht="15.75" x14ac:dyDescent="0.25">
      <c r="A23" s="12"/>
      <c r="B23" s="24" t="s">
        <v>73</v>
      </c>
      <c r="C23" s="24">
        <v>2</v>
      </c>
      <c r="D23" s="25">
        <v>16000</v>
      </c>
      <c r="E23" s="27"/>
      <c r="F23" s="27"/>
      <c r="G23" s="18">
        <f>C23*D23</f>
        <v>32000</v>
      </c>
      <c r="H23" s="10">
        <f t="shared" si="1"/>
        <v>18281996</v>
      </c>
      <c r="J23" s="16"/>
      <c r="K23" s="17"/>
    </row>
    <row r="24" spans="1:11" ht="15.75" x14ac:dyDescent="0.25">
      <c r="A24" s="12"/>
      <c r="B24" s="24" t="s">
        <v>74</v>
      </c>
      <c r="C24" s="24">
        <v>2</v>
      </c>
      <c r="D24" s="25">
        <v>27000</v>
      </c>
      <c r="E24" s="27"/>
      <c r="F24" s="27"/>
      <c r="G24" s="18">
        <f>C24*D24</f>
        <v>54000</v>
      </c>
      <c r="H24" s="10">
        <f t="shared" si="1"/>
        <v>18227996</v>
      </c>
      <c r="J24" s="16"/>
      <c r="K24" s="17"/>
    </row>
    <row r="25" spans="1:11" ht="15.75" x14ac:dyDescent="0.25">
      <c r="A25" s="12"/>
      <c r="B25" s="24" t="s">
        <v>130</v>
      </c>
      <c r="C25" s="24">
        <v>1</v>
      </c>
      <c r="D25" s="25">
        <v>40000</v>
      </c>
      <c r="E25" s="27"/>
      <c r="F25" s="27"/>
      <c r="G25" s="18">
        <f t="shared" ref="G25:G30" si="3">C25*D25</f>
        <v>40000</v>
      </c>
      <c r="H25" s="10">
        <f t="shared" si="1"/>
        <v>18187996</v>
      </c>
      <c r="J25" s="16"/>
      <c r="K25" s="17"/>
    </row>
    <row r="26" spans="1:11" ht="15.75" x14ac:dyDescent="0.25">
      <c r="A26" s="12"/>
      <c r="B26" s="24" t="s">
        <v>75</v>
      </c>
      <c r="C26" s="24">
        <v>1</v>
      </c>
      <c r="D26" s="25">
        <v>55000</v>
      </c>
      <c r="E26" s="27"/>
      <c r="F26" s="27"/>
      <c r="G26" s="18">
        <f t="shared" si="3"/>
        <v>55000</v>
      </c>
      <c r="H26" s="10">
        <f t="shared" si="1"/>
        <v>18132996</v>
      </c>
      <c r="J26" s="16"/>
      <c r="K26" s="17"/>
    </row>
    <row r="27" spans="1:11" ht="15.75" x14ac:dyDescent="0.25">
      <c r="A27" s="12"/>
      <c r="B27" s="24" t="s">
        <v>46</v>
      </c>
      <c r="C27" s="24">
        <v>1</v>
      </c>
      <c r="D27" s="25">
        <v>35000</v>
      </c>
      <c r="E27" s="27"/>
      <c r="F27" s="27"/>
      <c r="G27" s="18">
        <f t="shared" si="3"/>
        <v>35000</v>
      </c>
      <c r="H27" s="10">
        <f t="shared" si="1"/>
        <v>18097996</v>
      </c>
      <c r="J27" s="16"/>
      <c r="K27" s="17"/>
    </row>
    <row r="28" spans="1:11" ht="15.75" x14ac:dyDescent="0.25">
      <c r="A28" s="12"/>
      <c r="B28" s="24" t="s">
        <v>80</v>
      </c>
      <c r="C28" s="24">
        <v>4</v>
      </c>
      <c r="D28" s="25">
        <v>125000</v>
      </c>
      <c r="E28" s="27"/>
      <c r="F28" s="27"/>
      <c r="G28" s="18">
        <f t="shared" si="3"/>
        <v>500000</v>
      </c>
      <c r="H28" s="10">
        <f t="shared" si="1"/>
        <v>17597996</v>
      </c>
      <c r="J28" s="16"/>
      <c r="K28" s="17"/>
    </row>
    <row r="29" spans="1:11" ht="15.75" x14ac:dyDescent="0.25">
      <c r="A29" s="12"/>
      <c r="B29" s="24" t="s">
        <v>131</v>
      </c>
      <c r="C29" s="24">
        <v>1</v>
      </c>
      <c r="D29" s="25">
        <v>40000</v>
      </c>
      <c r="E29" s="27"/>
      <c r="F29" s="27"/>
      <c r="G29" s="18">
        <f t="shared" si="3"/>
        <v>40000</v>
      </c>
      <c r="H29" s="10">
        <f t="shared" si="1"/>
        <v>17557996</v>
      </c>
      <c r="J29" s="16"/>
      <c r="K29" s="17"/>
    </row>
    <row r="30" spans="1:11" ht="15.75" x14ac:dyDescent="0.25">
      <c r="A30" s="12"/>
      <c r="B30" s="24" t="s">
        <v>55</v>
      </c>
      <c r="C30" s="24">
        <v>1</v>
      </c>
      <c r="D30" s="25">
        <v>25000</v>
      </c>
      <c r="E30" s="27"/>
      <c r="F30" s="27"/>
      <c r="G30" s="18">
        <f t="shared" si="3"/>
        <v>25000</v>
      </c>
      <c r="H30" s="10">
        <f t="shared" si="1"/>
        <v>17532996</v>
      </c>
      <c r="J30" s="16"/>
      <c r="K30" s="17"/>
    </row>
    <row r="31" spans="1:11" ht="15.75" x14ac:dyDescent="0.25">
      <c r="A31" s="29" t="s">
        <v>132</v>
      </c>
      <c r="B31" s="24" t="s">
        <v>70</v>
      </c>
      <c r="C31" s="24">
        <v>10</v>
      </c>
      <c r="D31" s="25">
        <v>13500</v>
      </c>
      <c r="E31" s="27"/>
      <c r="F31" s="27"/>
      <c r="G31" s="18">
        <f>C31*D31</f>
        <v>135000</v>
      </c>
      <c r="H31" s="10">
        <f t="shared" si="1"/>
        <v>17397996</v>
      </c>
      <c r="J31" s="16"/>
      <c r="K31" s="17"/>
    </row>
    <row r="32" spans="1:11" ht="15.75" x14ac:dyDescent="0.25">
      <c r="A32" s="12"/>
      <c r="B32" s="24" t="s">
        <v>72</v>
      </c>
      <c r="C32" s="24">
        <v>6</v>
      </c>
      <c r="D32" s="25">
        <v>14000</v>
      </c>
      <c r="E32" s="27"/>
      <c r="F32" s="27"/>
      <c r="G32" s="18">
        <f t="shared" ref="G32:G34" si="4">C32*D32</f>
        <v>84000</v>
      </c>
      <c r="H32" s="10">
        <f t="shared" si="1"/>
        <v>17313996</v>
      </c>
      <c r="J32" s="16"/>
      <c r="K32" s="17"/>
    </row>
    <row r="33" spans="1:11" ht="15.75" x14ac:dyDescent="0.25">
      <c r="A33" s="12"/>
      <c r="B33" s="24" t="s">
        <v>73</v>
      </c>
      <c r="C33" s="24">
        <v>3</v>
      </c>
      <c r="D33" s="25">
        <v>16000</v>
      </c>
      <c r="E33" s="27"/>
      <c r="F33" s="27"/>
      <c r="G33" s="18">
        <f t="shared" si="4"/>
        <v>48000</v>
      </c>
      <c r="H33" s="10">
        <f t="shared" si="1"/>
        <v>17265996</v>
      </c>
      <c r="J33" s="16"/>
      <c r="K33" s="17"/>
    </row>
    <row r="34" spans="1:11" ht="15.75" x14ac:dyDescent="0.25">
      <c r="A34" s="12"/>
      <c r="B34" s="24" t="s">
        <v>74</v>
      </c>
      <c r="C34" s="24">
        <v>3</v>
      </c>
      <c r="D34" s="25">
        <v>28000</v>
      </c>
      <c r="E34" s="27"/>
      <c r="F34" s="27"/>
      <c r="G34" s="18">
        <f t="shared" si="4"/>
        <v>84000</v>
      </c>
      <c r="H34" s="10">
        <f t="shared" si="1"/>
        <v>17181996</v>
      </c>
      <c r="J34" s="16"/>
      <c r="K34" s="17"/>
    </row>
    <row r="35" spans="1:11" ht="15.75" x14ac:dyDescent="0.25">
      <c r="A35" s="12"/>
      <c r="B35" s="24" t="s">
        <v>75</v>
      </c>
      <c r="C35" s="24">
        <v>1</v>
      </c>
      <c r="D35" s="25">
        <v>60000</v>
      </c>
      <c r="E35" s="27"/>
      <c r="F35" s="27"/>
      <c r="G35" s="18">
        <f>C35*D35</f>
        <v>60000</v>
      </c>
      <c r="H35" s="10">
        <f t="shared" si="1"/>
        <v>17121996</v>
      </c>
      <c r="J35" s="16"/>
      <c r="K35" s="17"/>
    </row>
    <row r="36" spans="1:11" ht="15.75" x14ac:dyDescent="0.25">
      <c r="A36" s="12"/>
      <c r="B36" s="24" t="s">
        <v>80</v>
      </c>
      <c r="C36" s="24">
        <v>5</v>
      </c>
      <c r="D36" s="25">
        <v>125000</v>
      </c>
      <c r="E36" s="27"/>
      <c r="F36" s="27"/>
      <c r="G36" s="18">
        <f>C36*D36</f>
        <v>625000</v>
      </c>
      <c r="H36" s="10">
        <f t="shared" si="1"/>
        <v>16496996</v>
      </c>
      <c r="J36" s="16"/>
      <c r="K36" s="17"/>
    </row>
    <row r="37" spans="1:11" ht="15.75" x14ac:dyDescent="0.25">
      <c r="A37" s="12"/>
      <c r="B37" s="24" t="s">
        <v>76</v>
      </c>
      <c r="C37" s="24">
        <v>1</v>
      </c>
      <c r="D37" s="25">
        <v>20000</v>
      </c>
      <c r="E37" s="27"/>
      <c r="F37" s="27"/>
      <c r="G37" s="18">
        <f>C37*D37</f>
        <v>20000</v>
      </c>
      <c r="H37" s="10">
        <f t="shared" si="1"/>
        <v>16476996</v>
      </c>
      <c r="J37" s="16"/>
      <c r="K37" s="17"/>
    </row>
    <row r="38" spans="1:11" ht="15.75" x14ac:dyDescent="0.25">
      <c r="A38" s="12"/>
      <c r="B38" s="24" t="s">
        <v>133</v>
      </c>
      <c r="C38" s="24">
        <v>1</v>
      </c>
      <c r="D38" s="25">
        <v>31000</v>
      </c>
      <c r="E38" s="27"/>
      <c r="F38" s="27"/>
      <c r="G38" s="18">
        <f>C38*D38</f>
        <v>31000</v>
      </c>
      <c r="H38" s="10">
        <f t="shared" si="1"/>
        <v>16445996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/>
      <c r="J39" s="16"/>
      <c r="K39" s="17"/>
    </row>
    <row r="40" spans="1:11" ht="15.75" x14ac:dyDescent="0.25">
      <c r="A40" s="29" t="s">
        <v>134</v>
      </c>
      <c r="B40" s="24" t="s">
        <v>45</v>
      </c>
      <c r="C40" s="24">
        <v>25</v>
      </c>
      <c r="D40" s="25">
        <v>16000</v>
      </c>
      <c r="E40" s="27"/>
      <c r="F40" s="27"/>
      <c r="G40" s="18">
        <f>C40*D40</f>
        <v>400000</v>
      </c>
      <c r="H40" s="10">
        <f>H35+E40+F40-G40</f>
        <v>16721996</v>
      </c>
      <c r="J40" s="16"/>
      <c r="K40" s="17"/>
    </row>
    <row r="41" spans="1:11" ht="15.75" x14ac:dyDescent="0.25">
      <c r="A41" s="12"/>
      <c r="B41" s="24" t="s">
        <v>135</v>
      </c>
      <c r="C41" s="24">
        <v>5</v>
      </c>
      <c r="D41" s="25">
        <v>150000</v>
      </c>
      <c r="E41" s="27"/>
      <c r="F41" s="27"/>
      <c r="G41" s="18">
        <f>C41*D41</f>
        <v>750000</v>
      </c>
      <c r="H41" s="10">
        <f t="shared" si="1"/>
        <v>15971996</v>
      </c>
      <c r="J41" s="16"/>
      <c r="K41" s="17"/>
    </row>
    <row r="42" spans="1:11" ht="15.75" x14ac:dyDescent="0.25">
      <c r="A42" s="12"/>
      <c r="B42" s="24" t="s">
        <v>136</v>
      </c>
      <c r="C42" s="24">
        <v>3</v>
      </c>
      <c r="D42" s="25">
        <v>35000</v>
      </c>
      <c r="E42" s="27"/>
      <c r="F42" s="27"/>
      <c r="G42" s="18">
        <f>C42*D42</f>
        <v>105000</v>
      </c>
      <c r="H42" s="10">
        <f t="shared" si="1"/>
        <v>15866996</v>
      </c>
      <c r="J42" s="16"/>
      <c r="K42" s="17"/>
    </row>
    <row r="43" spans="1:11" ht="15.75" x14ac:dyDescent="0.25">
      <c r="A43" s="12" t="s">
        <v>137</v>
      </c>
      <c r="B43" s="24" t="s">
        <v>70</v>
      </c>
      <c r="C43" s="24">
        <v>11</v>
      </c>
      <c r="D43" s="25">
        <v>13500</v>
      </c>
      <c r="E43" s="27"/>
      <c r="F43" s="27"/>
      <c r="G43" s="18">
        <f>C43*D43</f>
        <v>148500</v>
      </c>
      <c r="H43" s="10">
        <f t="shared" si="1"/>
        <v>15718496</v>
      </c>
      <c r="J43" s="16"/>
      <c r="K43" s="17"/>
    </row>
    <row r="44" spans="1:11" ht="15.75" x14ac:dyDescent="0.25">
      <c r="A44" s="12"/>
      <c r="B44" s="24" t="s">
        <v>80</v>
      </c>
      <c r="C44" s="24">
        <v>5</v>
      </c>
      <c r="D44" s="25">
        <v>125000</v>
      </c>
      <c r="E44" s="27"/>
      <c r="F44" s="27"/>
      <c r="G44" s="18">
        <f>C44*D44</f>
        <v>625000</v>
      </c>
      <c r="H44" s="10">
        <f t="shared" si="1"/>
        <v>15093496</v>
      </c>
      <c r="J44" s="16"/>
      <c r="K44" s="17"/>
    </row>
    <row r="45" spans="1:11" ht="15.75" x14ac:dyDescent="0.25">
      <c r="A45" s="12"/>
      <c r="B45" s="24" t="s">
        <v>73</v>
      </c>
      <c r="C45" s="24">
        <v>3</v>
      </c>
      <c r="D45" s="25">
        <v>16000</v>
      </c>
      <c r="E45" s="27"/>
      <c r="F45" s="27"/>
      <c r="G45" s="18">
        <f t="shared" ref="G45:G48" si="5">C45*D45</f>
        <v>48000</v>
      </c>
      <c r="H45" s="10">
        <f t="shared" si="1"/>
        <v>15045496</v>
      </c>
      <c r="J45" s="16"/>
      <c r="K45" s="17"/>
    </row>
    <row r="46" spans="1:11" ht="15.75" x14ac:dyDescent="0.25">
      <c r="A46" s="12"/>
      <c r="B46" s="24" t="s">
        <v>74</v>
      </c>
      <c r="C46" s="24">
        <v>3</v>
      </c>
      <c r="D46" s="25">
        <v>28000</v>
      </c>
      <c r="E46" s="27"/>
      <c r="F46" s="27"/>
      <c r="G46" s="18">
        <f t="shared" si="5"/>
        <v>84000</v>
      </c>
      <c r="H46" s="10">
        <f t="shared" si="1"/>
        <v>14961496</v>
      </c>
      <c r="J46" s="16"/>
      <c r="K46" s="17"/>
    </row>
    <row r="47" spans="1:11" ht="15.75" x14ac:dyDescent="0.25">
      <c r="A47" s="12"/>
      <c r="B47" s="24" t="s">
        <v>138</v>
      </c>
      <c r="C47" s="24">
        <v>1</v>
      </c>
      <c r="D47" s="25">
        <v>60000</v>
      </c>
      <c r="E47" s="27"/>
      <c r="F47" s="27"/>
      <c r="G47" s="18">
        <f t="shared" si="5"/>
        <v>60000</v>
      </c>
      <c r="H47" s="10">
        <f t="shared" si="1"/>
        <v>14901496</v>
      </c>
      <c r="J47" s="16"/>
      <c r="K47" s="17"/>
    </row>
    <row r="48" spans="1:11" ht="15.75" x14ac:dyDescent="0.25">
      <c r="A48" s="12"/>
      <c r="B48" s="24" t="s">
        <v>72</v>
      </c>
      <c r="C48" s="24">
        <v>6</v>
      </c>
      <c r="D48" s="25">
        <v>14000</v>
      </c>
      <c r="E48" s="27"/>
      <c r="F48" s="27"/>
      <c r="G48" s="18">
        <f t="shared" si="5"/>
        <v>84000</v>
      </c>
      <c r="H48" s="10">
        <f t="shared" si="1"/>
        <v>14817496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14817496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14817496</v>
      </c>
      <c r="J50" s="16"/>
      <c r="K50" s="17"/>
    </row>
    <row r="51" spans="1:11" ht="15.75" x14ac:dyDescent="0.25">
      <c r="A51" s="19" t="s">
        <v>139</v>
      </c>
      <c r="B51" s="19"/>
      <c r="C51" s="19"/>
      <c r="D51" s="20"/>
      <c r="E51" s="21">
        <f>SUM(E5:E19)</f>
        <v>1500000</v>
      </c>
      <c r="F51" s="21">
        <f>SUM(F5:F19)</f>
        <v>1100000</v>
      </c>
      <c r="G51" s="48">
        <f>SUM(G5:G50)</f>
        <v>5514500</v>
      </c>
      <c r="H51" s="50">
        <f>H4+E52-G51</f>
        <v>14141496</v>
      </c>
    </row>
    <row r="52" spans="1:11" ht="15.75" x14ac:dyDescent="0.25">
      <c r="A52" s="52" t="s">
        <v>140</v>
      </c>
      <c r="B52" s="53"/>
      <c r="C52" s="22"/>
      <c r="D52" s="23"/>
      <c r="E52" s="54">
        <f>E51+F51</f>
        <v>2600000</v>
      </c>
      <c r="F52" s="55"/>
      <c r="G52" s="49"/>
      <c r="H52" s="51"/>
    </row>
  </sheetData>
  <mergeCells count="6">
    <mergeCell ref="A1:H1"/>
    <mergeCell ref="E2:F2"/>
    <mergeCell ref="G51:G52"/>
    <mergeCell ref="H51:H52"/>
    <mergeCell ref="A52:B52"/>
    <mergeCell ref="E52:F5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29" workbookViewId="0">
      <selection activeCell="M18" sqref="M18"/>
    </sheetView>
  </sheetViews>
  <sheetFormatPr defaultRowHeight="15" x14ac:dyDescent="0.25"/>
  <cols>
    <col min="1" max="1" width="23" bestFit="1" customWidth="1"/>
    <col min="2" max="2" width="30.42578125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4" t="s">
        <v>141</v>
      </c>
      <c r="B1" s="45"/>
      <c r="C1" s="45"/>
      <c r="D1" s="45"/>
      <c r="E1" s="45"/>
      <c r="F1" s="45"/>
      <c r="G1" s="45"/>
      <c r="H1" s="46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7" t="s">
        <v>4</v>
      </c>
      <c r="F2" s="47"/>
      <c r="G2" s="32" t="s">
        <v>5</v>
      </c>
      <c r="H2" s="32" t="s">
        <v>6</v>
      </c>
    </row>
    <row r="3" spans="1:11" ht="15.75" x14ac:dyDescent="0.25">
      <c r="A3" s="1"/>
      <c r="B3" s="2"/>
      <c r="C3" s="2"/>
      <c r="D3" s="2"/>
      <c r="E3" s="32" t="s">
        <v>7</v>
      </c>
      <c r="F3" s="32" t="s">
        <v>8</v>
      </c>
      <c r="G3" s="32"/>
      <c r="H3" s="32"/>
    </row>
    <row r="4" spans="1:11" ht="15.75" x14ac:dyDescent="0.25">
      <c r="A4" s="3" t="s">
        <v>142</v>
      </c>
      <c r="B4" s="3"/>
      <c r="C4" s="3"/>
      <c r="D4" s="3"/>
      <c r="E4" s="4"/>
      <c r="F4" s="4"/>
      <c r="G4" s="4"/>
      <c r="H4" s="5">
        <v>14141496</v>
      </c>
    </row>
    <row r="5" spans="1:11" ht="15.75" x14ac:dyDescent="0.25">
      <c r="A5" s="6" t="s">
        <v>143</v>
      </c>
      <c r="B5" s="7" t="s">
        <v>21</v>
      </c>
      <c r="C5" s="8"/>
      <c r="D5" s="8"/>
      <c r="E5" s="9">
        <v>800000</v>
      </c>
      <c r="F5" s="9"/>
      <c r="G5" s="9"/>
      <c r="H5" s="5">
        <f>H4+E5+F5</f>
        <v>14941496</v>
      </c>
    </row>
    <row r="6" spans="1:11" ht="15.75" x14ac:dyDescent="0.25">
      <c r="A6" s="6" t="s">
        <v>144</v>
      </c>
      <c r="B6" s="7" t="s">
        <v>124</v>
      </c>
      <c r="C6" s="8"/>
      <c r="D6" s="8"/>
      <c r="E6" s="9">
        <v>500000</v>
      </c>
      <c r="F6" s="9"/>
      <c r="G6" s="9"/>
      <c r="H6" s="5">
        <f t="shared" ref="H6:H8" si="0">H5+E6+F6</f>
        <v>15441496</v>
      </c>
    </row>
    <row r="7" spans="1:11" ht="15.75" x14ac:dyDescent="0.25">
      <c r="A7" s="6" t="s">
        <v>145</v>
      </c>
      <c r="B7" s="7" t="s">
        <v>146</v>
      </c>
      <c r="C7" s="8"/>
      <c r="D7" s="8"/>
      <c r="E7" s="9"/>
      <c r="F7" s="9">
        <v>200000</v>
      </c>
      <c r="G7" s="9"/>
      <c r="H7" s="5">
        <f>H6+E7+F7</f>
        <v>15641496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15641496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0" si="1">H8+E9+F9-G9</f>
        <v>15641496</v>
      </c>
    </row>
    <row r="10" spans="1:11" ht="15.75" x14ac:dyDescent="0.25">
      <c r="A10" s="29" t="s">
        <v>147</v>
      </c>
      <c r="B10" s="24"/>
      <c r="C10" s="24"/>
      <c r="D10" s="25"/>
      <c r="E10" s="26"/>
      <c r="F10" s="26"/>
      <c r="G10" s="11">
        <f>C10*D10</f>
        <v>0</v>
      </c>
      <c r="H10" s="10">
        <f t="shared" si="1"/>
        <v>15641496</v>
      </c>
    </row>
    <row r="11" spans="1:11" ht="15.75" x14ac:dyDescent="0.25">
      <c r="A11" s="12"/>
      <c r="B11" s="24" t="s">
        <v>70</v>
      </c>
      <c r="C11" s="24">
        <v>10</v>
      </c>
      <c r="D11" s="25">
        <v>14000</v>
      </c>
      <c r="E11" s="26"/>
      <c r="F11" s="26"/>
      <c r="G11" s="11">
        <f t="shared" ref="G11:G19" si="2">C11*D11</f>
        <v>140000</v>
      </c>
      <c r="H11" s="10">
        <f t="shared" si="1"/>
        <v>15501496</v>
      </c>
      <c r="I11" s="13"/>
    </row>
    <row r="12" spans="1:11" ht="15.75" x14ac:dyDescent="0.25">
      <c r="A12" s="12"/>
      <c r="B12" s="24" t="s">
        <v>72</v>
      </c>
      <c r="C12" s="24">
        <v>6</v>
      </c>
      <c r="D12" s="25">
        <v>14000</v>
      </c>
      <c r="E12" s="26"/>
      <c r="F12" s="26"/>
      <c r="G12" s="11">
        <f t="shared" si="2"/>
        <v>84000</v>
      </c>
      <c r="H12" s="10">
        <f t="shared" si="1"/>
        <v>15417496</v>
      </c>
    </row>
    <row r="13" spans="1:11" ht="15.75" x14ac:dyDescent="0.25">
      <c r="A13" s="12"/>
      <c r="B13" s="24" t="s">
        <v>74</v>
      </c>
      <c r="C13" s="24">
        <v>3</v>
      </c>
      <c r="D13" s="25">
        <v>27000</v>
      </c>
      <c r="E13" s="26"/>
      <c r="F13" s="26"/>
      <c r="G13" s="11">
        <f t="shared" si="2"/>
        <v>81000</v>
      </c>
      <c r="H13" s="10">
        <f t="shared" si="1"/>
        <v>15336496</v>
      </c>
    </row>
    <row r="14" spans="1:11" ht="15.75" x14ac:dyDescent="0.25">
      <c r="A14" s="12"/>
      <c r="B14" s="24" t="s">
        <v>73</v>
      </c>
      <c r="C14" s="24">
        <v>3</v>
      </c>
      <c r="D14" s="25">
        <v>15000</v>
      </c>
      <c r="E14" s="26"/>
      <c r="F14" s="26"/>
      <c r="G14" s="11">
        <f t="shared" si="2"/>
        <v>45000</v>
      </c>
      <c r="H14" s="10">
        <f t="shared" si="1"/>
        <v>15291496</v>
      </c>
    </row>
    <row r="15" spans="1:11" ht="15.75" x14ac:dyDescent="0.25">
      <c r="A15" s="12"/>
      <c r="B15" s="24" t="s">
        <v>75</v>
      </c>
      <c r="C15" s="24">
        <v>1</v>
      </c>
      <c r="D15" s="25">
        <v>60000</v>
      </c>
      <c r="E15" s="26"/>
      <c r="F15" s="26"/>
      <c r="G15" s="11">
        <f t="shared" si="2"/>
        <v>60000</v>
      </c>
      <c r="H15" s="10">
        <f t="shared" si="1"/>
        <v>15231496</v>
      </c>
      <c r="J15" s="14" t="s">
        <v>16</v>
      </c>
      <c r="K15" s="15">
        <f>SUM(G10:G19)</f>
        <v>1375000</v>
      </c>
    </row>
    <row r="16" spans="1:11" ht="15.75" x14ac:dyDescent="0.25">
      <c r="A16" s="12"/>
      <c r="B16" s="24" t="s">
        <v>48</v>
      </c>
      <c r="C16" s="24">
        <v>1</v>
      </c>
      <c r="D16" s="25">
        <v>20000</v>
      </c>
      <c r="E16" s="26"/>
      <c r="F16" s="26"/>
      <c r="G16" s="11">
        <f t="shared" si="2"/>
        <v>20000</v>
      </c>
      <c r="H16" s="10">
        <f t="shared" si="1"/>
        <v>15211496</v>
      </c>
      <c r="J16" s="14" t="s">
        <v>17</v>
      </c>
      <c r="K16" s="15">
        <f>SUM(G21:G30)</f>
        <v>1000500</v>
      </c>
    </row>
    <row r="17" spans="1:11" ht="15.75" x14ac:dyDescent="0.25">
      <c r="A17" s="12"/>
      <c r="B17" s="24" t="s">
        <v>80</v>
      </c>
      <c r="C17" s="24">
        <v>5</v>
      </c>
      <c r="D17" s="25">
        <v>125000</v>
      </c>
      <c r="E17" s="26"/>
      <c r="F17" s="26"/>
      <c r="G17" s="11">
        <f t="shared" si="2"/>
        <v>625000</v>
      </c>
      <c r="H17" s="10">
        <f t="shared" si="1"/>
        <v>14586496</v>
      </c>
      <c r="J17" s="14" t="s">
        <v>18</v>
      </c>
      <c r="K17" s="15">
        <f>SUM(G31:G38)</f>
        <v>885000</v>
      </c>
    </row>
    <row r="18" spans="1:11" ht="15.75" x14ac:dyDescent="0.25">
      <c r="A18" s="12"/>
      <c r="B18" s="24" t="s">
        <v>128</v>
      </c>
      <c r="C18" s="24">
        <v>1</v>
      </c>
      <c r="D18" s="25">
        <v>320000</v>
      </c>
      <c r="E18" s="26"/>
      <c r="F18" s="26"/>
      <c r="G18" s="11">
        <f t="shared" si="2"/>
        <v>320000</v>
      </c>
      <c r="H18" s="10">
        <f t="shared" si="1"/>
        <v>14266496</v>
      </c>
      <c r="J18" s="14" t="s">
        <v>19</v>
      </c>
      <c r="K18" s="15">
        <f>SUM(G40:G42)</f>
        <v>829500</v>
      </c>
    </row>
    <row r="19" spans="1:11" ht="15.75" x14ac:dyDescent="0.25">
      <c r="A19" s="12"/>
      <c r="B19" s="24"/>
      <c r="C19" s="24"/>
      <c r="D19" s="25"/>
      <c r="E19" s="27"/>
      <c r="F19" s="27"/>
      <c r="G19" s="11">
        <f t="shared" si="2"/>
        <v>0</v>
      </c>
      <c r="H19" s="10">
        <f t="shared" si="1"/>
        <v>14266496</v>
      </c>
      <c r="J19" s="14" t="s">
        <v>20</v>
      </c>
      <c r="K19" s="15">
        <f>SUM(G43:G48)</f>
        <v>198000</v>
      </c>
    </row>
    <row r="20" spans="1:11" ht="15.75" x14ac:dyDescent="0.25">
      <c r="A20" s="12"/>
      <c r="B20" s="24"/>
      <c r="C20" s="24"/>
      <c r="D20" s="25"/>
      <c r="E20" s="27"/>
      <c r="F20" s="27"/>
      <c r="G20" s="11"/>
      <c r="H20" s="10">
        <f t="shared" si="1"/>
        <v>14266496</v>
      </c>
      <c r="J20" s="16"/>
      <c r="K20" s="17">
        <f>SUM(K14:K19)</f>
        <v>4288000</v>
      </c>
    </row>
    <row r="21" spans="1:11" ht="15.75" x14ac:dyDescent="0.25">
      <c r="A21" s="29" t="s">
        <v>148</v>
      </c>
      <c r="B21" s="24" t="s">
        <v>70</v>
      </c>
      <c r="C21" s="24">
        <v>9</v>
      </c>
      <c r="D21" s="25">
        <v>14000</v>
      </c>
      <c r="E21" s="27"/>
      <c r="F21" s="27"/>
      <c r="G21" s="18">
        <f>C21*D21</f>
        <v>126000</v>
      </c>
      <c r="H21" s="10">
        <f>H19+E21+F21-G21</f>
        <v>14140496</v>
      </c>
      <c r="J21" s="16"/>
      <c r="K21" s="17"/>
    </row>
    <row r="22" spans="1:11" ht="15.75" x14ac:dyDescent="0.25">
      <c r="A22" s="12"/>
      <c r="B22" s="24" t="s">
        <v>72</v>
      </c>
      <c r="C22" s="24">
        <v>5</v>
      </c>
      <c r="D22" s="25">
        <v>14000</v>
      </c>
      <c r="E22" s="27"/>
      <c r="F22" s="27"/>
      <c r="G22" s="18">
        <f>C22*D22</f>
        <v>70000</v>
      </c>
      <c r="H22" s="10">
        <f t="shared" si="1"/>
        <v>14070496</v>
      </c>
      <c r="J22" s="16"/>
      <c r="K22" s="17"/>
    </row>
    <row r="23" spans="1:11" ht="15.75" x14ac:dyDescent="0.25">
      <c r="A23" s="12"/>
      <c r="B23" s="24" t="s">
        <v>73</v>
      </c>
      <c r="C23" s="24">
        <v>2.5</v>
      </c>
      <c r="D23" s="25">
        <v>15000</v>
      </c>
      <c r="E23" s="27"/>
      <c r="F23" s="27"/>
      <c r="G23" s="18">
        <f>C23*D23</f>
        <v>37500</v>
      </c>
      <c r="H23" s="10">
        <f t="shared" si="1"/>
        <v>14032996</v>
      </c>
      <c r="J23" s="16"/>
      <c r="K23" s="17"/>
    </row>
    <row r="24" spans="1:11" ht="15.75" x14ac:dyDescent="0.25">
      <c r="A24" s="12"/>
      <c r="B24" s="24" t="s">
        <v>74</v>
      </c>
      <c r="C24" s="24">
        <v>2</v>
      </c>
      <c r="D24" s="25">
        <v>27000</v>
      </c>
      <c r="E24" s="27"/>
      <c r="F24" s="27"/>
      <c r="G24" s="18">
        <f>C24*D24</f>
        <v>54000</v>
      </c>
      <c r="H24" s="10">
        <f t="shared" si="1"/>
        <v>13978996</v>
      </c>
      <c r="J24" s="16"/>
      <c r="K24" s="17"/>
    </row>
    <row r="25" spans="1:11" ht="15.75" x14ac:dyDescent="0.25">
      <c r="A25" s="12"/>
      <c r="B25" s="24" t="s">
        <v>130</v>
      </c>
      <c r="C25" s="24">
        <v>1</v>
      </c>
      <c r="D25" s="25">
        <v>56000</v>
      </c>
      <c r="E25" s="27"/>
      <c r="F25" s="27"/>
      <c r="G25" s="18">
        <f t="shared" ref="G25:G30" si="3">C25*D25</f>
        <v>56000</v>
      </c>
      <c r="H25" s="10">
        <f t="shared" si="1"/>
        <v>13922996</v>
      </c>
      <c r="J25" s="16"/>
      <c r="K25" s="17"/>
    </row>
    <row r="26" spans="1:11" ht="15.75" x14ac:dyDescent="0.25">
      <c r="A26" s="12"/>
      <c r="B26" s="24" t="s">
        <v>75</v>
      </c>
      <c r="C26" s="24">
        <v>1</v>
      </c>
      <c r="D26" s="25">
        <v>55000</v>
      </c>
      <c r="E26" s="27"/>
      <c r="F26" s="27"/>
      <c r="G26" s="18">
        <f t="shared" si="3"/>
        <v>55000</v>
      </c>
      <c r="H26" s="10">
        <f t="shared" si="1"/>
        <v>13867996</v>
      </c>
      <c r="J26" s="16"/>
      <c r="K26" s="17"/>
    </row>
    <row r="27" spans="1:11" ht="15.75" x14ac:dyDescent="0.25">
      <c r="A27" s="12"/>
      <c r="B27" s="24" t="s">
        <v>46</v>
      </c>
      <c r="C27" s="24">
        <v>1</v>
      </c>
      <c r="D27" s="25">
        <v>35000</v>
      </c>
      <c r="E27" s="27"/>
      <c r="F27" s="27"/>
      <c r="G27" s="18">
        <f t="shared" si="3"/>
        <v>35000</v>
      </c>
      <c r="H27" s="10">
        <f t="shared" si="1"/>
        <v>13832996</v>
      </c>
      <c r="J27" s="16"/>
      <c r="K27" s="17"/>
    </row>
    <row r="28" spans="1:11" ht="15.75" x14ac:dyDescent="0.25">
      <c r="A28" s="12"/>
      <c r="B28" s="24" t="s">
        <v>80</v>
      </c>
      <c r="C28" s="24">
        <v>4</v>
      </c>
      <c r="D28" s="25">
        <v>125000</v>
      </c>
      <c r="E28" s="27"/>
      <c r="F28" s="27"/>
      <c r="G28" s="18">
        <f t="shared" si="3"/>
        <v>500000</v>
      </c>
      <c r="H28" s="10">
        <f t="shared" si="1"/>
        <v>13332996</v>
      </c>
      <c r="J28" s="16"/>
      <c r="K28" s="17"/>
    </row>
    <row r="29" spans="1:11" ht="15.75" x14ac:dyDescent="0.25">
      <c r="A29" s="12"/>
      <c r="B29" s="24" t="s">
        <v>131</v>
      </c>
      <c r="C29" s="24">
        <v>1</v>
      </c>
      <c r="D29" s="25">
        <v>57000</v>
      </c>
      <c r="E29" s="27"/>
      <c r="F29" s="27"/>
      <c r="G29" s="18">
        <f t="shared" si="3"/>
        <v>57000</v>
      </c>
      <c r="H29" s="10">
        <f t="shared" si="1"/>
        <v>13275996</v>
      </c>
      <c r="J29" s="16"/>
      <c r="K29" s="17"/>
    </row>
    <row r="30" spans="1:11" ht="15.75" x14ac:dyDescent="0.25">
      <c r="A30" s="12"/>
      <c r="B30" s="24" t="s">
        <v>14</v>
      </c>
      <c r="C30" s="24">
        <v>1</v>
      </c>
      <c r="D30" s="25">
        <v>10000</v>
      </c>
      <c r="E30" s="27"/>
      <c r="F30" s="27"/>
      <c r="G30" s="18">
        <f t="shared" si="3"/>
        <v>10000</v>
      </c>
      <c r="H30" s="10">
        <f t="shared" si="1"/>
        <v>13265996</v>
      </c>
      <c r="J30" s="16"/>
      <c r="K30" s="17"/>
    </row>
    <row r="31" spans="1:11" ht="15.75" x14ac:dyDescent="0.25">
      <c r="A31" s="29" t="s">
        <v>149</v>
      </c>
      <c r="B31" s="24" t="s">
        <v>70</v>
      </c>
      <c r="C31" s="24">
        <v>9</v>
      </c>
      <c r="D31" s="25">
        <v>14500</v>
      </c>
      <c r="E31" s="27"/>
      <c r="F31" s="27"/>
      <c r="G31" s="18">
        <f>C31*D31</f>
        <v>130500</v>
      </c>
      <c r="H31" s="10">
        <f t="shared" si="1"/>
        <v>13135496</v>
      </c>
      <c r="J31" s="16"/>
      <c r="K31" s="17"/>
    </row>
    <row r="32" spans="1:11" ht="15.75" x14ac:dyDescent="0.25">
      <c r="A32" s="12"/>
      <c r="B32" s="24" t="s">
        <v>72</v>
      </c>
      <c r="C32" s="24">
        <v>5</v>
      </c>
      <c r="D32" s="25">
        <v>13000</v>
      </c>
      <c r="E32" s="27"/>
      <c r="F32" s="27"/>
      <c r="G32" s="18">
        <f t="shared" ref="G32:G34" si="4">C32*D32</f>
        <v>65000</v>
      </c>
      <c r="H32" s="10">
        <f t="shared" si="1"/>
        <v>13070496</v>
      </c>
      <c r="J32" s="16"/>
      <c r="K32" s="17"/>
    </row>
    <row r="33" spans="1:11" ht="15.75" x14ac:dyDescent="0.25">
      <c r="A33" s="12"/>
      <c r="B33" s="24" t="s">
        <v>73</v>
      </c>
      <c r="C33" s="24">
        <v>2.5</v>
      </c>
      <c r="D33" s="25">
        <v>15000</v>
      </c>
      <c r="E33" s="27"/>
      <c r="F33" s="27"/>
      <c r="G33" s="18">
        <f t="shared" si="4"/>
        <v>37500</v>
      </c>
      <c r="H33" s="10">
        <f t="shared" si="1"/>
        <v>13032996</v>
      </c>
      <c r="J33" s="16"/>
      <c r="K33" s="17"/>
    </row>
    <row r="34" spans="1:11" ht="15.75" x14ac:dyDescent="0.25">
      <c r="A34" s="12"/>
      <c r="B34" s="24" t="s">
        <v>74</v>
      </c>
      <c r="C34" s="24">
        <v>2</v>
      </c>
      <c r="D34" s="25">
        <v>26000</v>
      </c>
      <c r="E34" s="27"/>
      <c r="F34" s="27"/>
      <c r="G34" s="18">
        <f t="shared" si="4"/>
        <v>52000</v>
      </c>
      <c r="H34" s="10">
        <f t="shared" si="1"/>
        <v>12980996</v>
      </c>
      <c r="J34" s="16"/>
      <c r="K34" s="17"/>
    </row>
    <row r="35" spans="1:11" ht="15.75" x14ac:dyDescent="0.25">
      <c r="A35" s="12"/>
      <c r="B35" s="24" t="s">
        <v>75</v>
      </c>
      <c r="C35" s="24">
        <v>1</v>
      </c>
      <c r="D35" s="25">
        <v>50000</v>
      </c>
      <c r="E35" s="27"/>
      <c r="F35" s="27"/>
      <c r="G35" s="18">
        <f>C35*D35</f>
        <v>50000</v>
      </c>
      <c r="H35" s="10">
        <f t="shared" si="1"/>
        <v>12930996</v>
      </c>
      <c r="J35" s="16"/>
      <c r="K35" s="17"/>
    </row>
    <row r="36" spans="1:11" ht="15.75" x14ac:dyDescent="0.25">
      <c r="A36" s="12"/>
      <c r="B36" s="24" t="s">
        <v>80</v>
      </c>
      <c r="C36" s="24">
        <v>4</v>
      </c>
      <c r="D36" s="25">
        <v>125000</v>
      </c>
      <c r="E36" s="27"/>
      <c r="F36" s="27"/>
      <c r="G36" s="18">
        <f>C36*D36</f>
        <v>500000</v>
      </c>
      <c r="H36" s="10">
        <f t="shared" si="1"/>
        <v>12430996</v>
      </c>
      <c r="J36" s="16"/>
      <c r="K36" s="17"/>
    </row>
    <row r="37" spans="1:11" ht="15.75" x14ac:dyDescent="0.25">
      <c r="A37" s="12"/>
      <c r="B37" s="24" t="s">
        <v>76</v>
      </c>
      <c r="C37" s="24">
        <v>1</v>
      </c>
      <c r="D37" s="25">
        <v>20000</v>
      </c>
      <c r="E37" s="27"/>
      <c r="F37" s="27"/>
      <c r="G37" s="18">
        <f>C37*D37</f>
        <v>20000</v>
      </c>
      <c r="H37" s="10">
        <f t="shared" si="1"/>
        <v>12410996</v>
      </c>
      <c r="J37" s="16"/>
      <c r="K37" s="17"/>
    </row>
    <row r="38" spans="1:11" ht="15.75" x14ac:dyDescent="0.25">
      <c r="A38" s="12"/>
      <c r="B38" s="24" t="s">
        <v>13</v>
      </c>
      <c r="C38" s="24">
        <v>1</v>
      </c>
      <c r="D38" s="25">
        <v>30000</v>
      </c>
      <c r="E38" s="27"/>
      <c r="F38" s="27"/>
      <c r="G38" s="18">
        <f>C38*D38</f>
        <v>30000</v>
      </c>
      <c r="H38" s="10">
        <f t="shared" si="1"/>
        <v>12380996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/>
      <c r="J39" s="16"/>
      <c r="K39" s="17"/>
    </row>
    <row r="40" spans="1:11" ht="15.75" x14ac:dyDescent="0.25">
      <c r="A40" s="29" t="s">
        <v>150</v>
      </c>
      <c r="B40" s="24" t="s">
        <v>70</v>
      </c>
      <c r="C40" s="24">
        <v>11</v>
      </c>
      <c r="D40" s="25">
        <v>14500</v>
      </c>
      <c r="E40" s="27"/>
      <c r="F40" s="27"/>
      <c r="G40" s="18">
        <f>C40*D40</f>
        <v>159500</v>
      </c>
      <c r="H40" s="10">
        <f>H35+E40+F40-G40</f>
        <v>12771496</v>
      </c>
      <c r="J40" s="16"/>
      <c r="K40" s="17"/>
    </row>
    <row r="41" spans="1:11" ht="15.75" x14ac:dyDescent="0.25">
      <c r="A41" s="12"/>
      <c r="B41" s="24" t="s">
        <v>80</v>
      </c>
      <c r="C41" s="24">
        <v>5</v>
      </c>
      <c r="D41" s="25">
        <v>125000</v>
      </c>
      <c r="E41" s="27"/>
      <c r="F41" s="27"/>
      <c r="G41" s="18">
        <f>C41*D41</f>
        <v>625000</v>
      </c>
      <c r="H41" s="10">
        <f t="shared" si="1"/>
        <v>12146496</v>
      </c>
      <c r="J41" s="16"/>
      <c r="K41" s="17"/>
    </row>
    <row r="42" spans="1:11" ht="15.75" x14ac:dyDescent="0.25">
      <c r="A42" s="12"/>
      <c r="B42" s="24" t="s">
        <v>73</v>
      </c>
      <c r="C42" s="24">
        <v>3</v>
      </c>
      <c r="D42" s="25">
        <v>15000</v>
      </c>
      <c r="E42" s="27"/>
      <c r="F42" s="27"/>
      <c r="G42" s="18">
        <f>C42*D42</f>
        <v>45000</v>
      </c>
      <c r="H42" s="10">
        <f t="shared" si="1"/>
        <v>12101496</v>
      </c>
      <c r="J42" s="16"/>
      <c r="K42" s="17"/>
    </row>
    <row r="43" spans="1:11" ht="15.75" x14ac:dyDescent="0.25">
      <c r="A43" s="12"/>
      <c r="B43" s="24" t="s">
        <v>72</v>
      </c>
      <c r="C43" s="24">
        <v>6</v>
      </c>
      <c r="D43" s="25">
        <v>13000</v>
      </c>
      <c r="E43" s="27"/>
      <c r="F43" s="27"/>
      <c r="G43" s="18">
        <f>C43*D43</f>
        <v>78000</v>
      </c>
      <c r="H43" s="10">
        <f t="shared" si="1"/>
        <v>12023496</v>
      </c>
      <c r="J43" s="16"/>
      <c r="K43" s="17"/>
    </row>
    <row r="44" spans="1:11" ht="15.75" x14ac:dyDescent="0.25">
      <c r="A44" s="12"/>
      <c r="B44" s="24" t="s">
        <v>74</v>
      </c>
      <c r="C44" s="24">
        <v>2.5</v>
      </c>
      <c r="D44" s="25">
        <v>26000</v>
      </c>
      <c r="E44" s="27"/>
      <c r="F44" s="27"/>
      <c r="G44" s="18">
        <f>C44*D44</f>
        <v>65000</v>
      </c>
      <c r="H44" s="10">
        <f t="shared" si="1"/>
        <v>11958496</v>
      </c>
      <c r="J44" s="16"/>
      <c r="K44" s="17"/>
    </row>
    <row r="45" spans="1:11" ht="15.75" x14ac:dyDescent="0.25">
      <c r="A45" s="12"/>
      <c r="B45" s="24" t="s">
        <v>138</v>
      </c>
      <c r="C45" s="24">
        <v>1</v>
      </c>
      <c r="D45" s="25">
        <v>55000</v>
      </c>
      <c r="E45" s="27"/>
      <c r="F45" s="27"/>
      <c r="G45" s="18">
        <f t="shared" ref="G45:G48" si="5">C45*D45</f>
        <v>55000</v>
      </c>
      <c r="H45" s="10">
        <f t="shared" si="1"/>
        <v>11903496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>
        <f t="shared" si="5"/>
        <v>0</v>
      </c>
      <c r="H46" s="10">
        <f t="shared" si="1"/>
        <v>11903496</v>
      </c>
      <c r="J46" s="16"/>
      <c r="K46" s="17"/>
    </row>
    <row r="47" spans="1:11" ht="15.75" x14ac:dyDescent="0.25">
      <c r="A47" s="12"/>
      <c r="B47" s="24"/>
      <c r="C47" s="24"/>
      <c r="D47" s="25"/>
      <c r="E47" s="27"/>
      <c r="F47" s="27"/>
      <c r="G47" s="18">
        <f t="shared" si="5"/>
        <v>0</v>
      </c>
      <c r="H47" s="10">
        <f t="shared" si="1"/>
        <v>11903496</v>
      </c>
      <c r="J47" s="16"/>
      <c r="K47" s="17"/>
    </row>
    <row r="48" spans="1:11" ht="15.75" x14ac:dyDescent="0.25">
      <c r="A48" s="12"/>
      <c r="B48" s="24"/>
      <c r="C48" s="24"/>
      <c r="D48" s="25"/>
      <c r="E48" s="27"/>
      <c r="F48" s="27"/>
      <c r="G48" s="18">
        <f t="shared" si="5"/>
        <v>0</v>
      </c>
      <c r="H48" s="10">
        <f t="shared" si="1"/>
        <v>11903496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11903496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11903496</v>
      </c>
      <c r="J50" s="16"/>
      <c r="K50" s="17"/>
    </row>
    <row r="51" spans="1:11" ht="15.75" x14ac:dyDescent="0.25">
      <c r="A51" s="19" t="s">
        <v>151</v>
      </c>
      <c r="B51" s="19"/>
      <c r="C51" s="19"/>
      <c r="D51" s="20"/>
      <c r="E51" s="21">
        <f>SUM(E5:E19)</f>
        <v>1300000</v>
      </c>
      <c r="F51" s="21">
        <f>SUM(F5:F19)</f>
        <v>200000</v>
      </c>
      <c r="G51" s="48">
        <f>SUM(G5:G50)</f>
        <v>4288000</v>
      </c>
      <c r="H51" s="50">
        <f>H4+E52-G51</f>
        <v>11353496</v>
      </c>
    </row>
    <row r="52" spans="1:11" ht="15.75" x14ac:dyDescent="0.25">
      <c r="A52" s="52" t="s">
        <v>152</v>
      </c>
      <c r="B52" s="53"/>
      <c r="C52" s="22"/>
      <c r="D52" s="23"/>
      <c r="E52" s="54">
        <f>E51+F51</f>
        <v>1500000</v>
      </c>
      <c r="F52" s="55"/>
      <c r="G52" s="49"/>
      <c r="H52" s="51"/>
    </row>
  </sheetData>
  <mergeCells count="6">
    <mergeCell ref="A1:H1"/>
    <mergeCell ref="E2:F2"/>
    <mergeCell ref="G51:G52"/>
    <mergeCell ref="H51:H52"/>
    <mergeCell ref="A52:B52"/>
    <mergeCell ref="E52:F5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opLeftCell="A31" workbookViewId="0">
      <selection sqref="A1:K54"/>
    </sheetView>
  </sheetViews>
  <sheetFormatPr defaultRowHeight="15" x14ac:dyDescent="0.25"/>
  <cols>
    <col min="1" max="1" width="23" bestFit="1" customWidth="1"/>
    <col min="2" max="2" width="24.28515625" bestFit="1" customWidth="1"/>
    <col min="5" max="5" width="13.42578125" bestFit="1" customWidth="1"/>
    <col min="6" max="6" width="11.85546875" bestFit="1" customWidth="1"/>
    <col min="7" max="7" width="13.42578125" bestFit="1" customWidth="1"/>
    <col min="8" max="8" width="14.5703125" bestFit="1" customWidth="1"/>
    <col min="11" max="11" width="12.28515625" bestFit="1" customWidth="1"/>
    <col min="13" max="13" width="12.140625" bestFit="1" customWidth="1"/>
  </cols>
  <sheetData>
    <row r="1" spans="1:11" ht="18.75" x14ac:dyDescent="0.25">
      <c r="A1" s="44" t="s">
        <v>153</v>
      </c>
      <c r="B1" s="45"/>
      <c r="C1" s="45"/>
      <c r="D1" s="45"/>
      <c r="E1" s="45"/>
      <c r="F1" s="45"/>
      <c r="G1" s="45"/>
      <c r="H1" s="46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7" t="s">
        <v>4</v>
      </c>
      <c r="F2" s="47"/>
      <c r="G2" s="33" t="s">
        <v>5</v>
      </c>
      <c r="H2" s="33" t="s">
        <v>6</v>
      </c>
    </row>
    <row r="3" spans="1:11" ht="15.75" x14ac:dyDescent="0.25">
      <c r="A3" s="1"/>
      <c r="B3" s="2"/>
      <c r="C3" s="2"/>
      <c r="D3" s="2"/>
      <c r="E3" s="33" t="s">
        <v>7</v>
      </c>
      <c r="F3" s="33" t="s">
        <v>8</v>
      </c>
      <c r="G3" s="33"/>
      <c r="H3" s="33"/>
    </row>
    <row r="4" spans="1:11" ht="15.75" x14ac:dyDescent="0.25">
      <c r="A4" s="3" t="s">
        <v>154</v>
      </c>
      <c r="B4" s="3"/>
      <c r="C4" s="3"/>
      <c r="D4" s="3"/>
      <c r="E4" s="4"/>
      <c r="F4" s="4"/>
      <c r="G4" s="4"/>
      <c r="H4" s="5">
        <v>11353496</v>
      </c>
    </row>
    <row r="5" spans="1:11" ht="15.75" x14ac:dyDescent="0.25">
      <c r="A5" s="6" t="s">
        <v>155</v>
      </c>
      <c r="B5" s="7" t="s">
        <v>21</v>
      </c>
      <c r="C5" s="8"/>
      <c r="D5" s="8"/>
      <c r="E5" s="9">
        <v>300000</v>
      </c>
      <c r="F5" s="9"/>
      <c r="G5" s="9"/>
      <c r="H5" s="5">
        <f>H4+E5+F5</f>
        <v>11653496</v>
      </c>
    </row>
    <row r="6" spans="1:11" ht="15.75" x14ac:dyDescent="0.25">
      <c r="A6" s="6" t="s">
        <v>156</v>
      </c>
      <c r="B6" s="7" t="s">
        <v>124</v>
      </c>
      <c r="C6" s="8"/>
      <c r="D6" s="8"/>
      <c r="E6" s="9">
        <v>500000</v>
      </c>
      <c r="F6" s="9"/>
      <c r="G6" s="9"/>
      <c r="H6" s="5">
        <f t="shared" ref="H6:H8" si="0">H5+E6+F6</f>
        <v>12153496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>H6+E7+F7</f>
        <v>12153496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12153496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0" si="1">H8+E9+F9-G9</f>
        <v>12153496</v>
      </c>
    </row>
    <row r="10" spans="1:11" ht="15.75" x14ac:dyDescent="0.25">
      <c r="A10" s="41" t="s">
        <v>173</v>
      </c>
      <c r="B10" s="37" t="s">
        <v>157</v>
      </c>
      <c r="C10" s="37">
        <v>25</v>
      </c>
      <c r="D10" s="38">
        <v>17000</v>
      </c>
      <c r="E10" s="26"/>
      <c r="F10" s="26"/>
      <c r="G10" s="11">
        <f>C10*D10</f>
        <v>425000</v>
      </c>
      <c r="H10" s="10">
        <f t="shared" si="1"/>
        <v>11728496</v>
      </c>
    </row>
    <row r="11" spans="1:11" ht="15.75" x14ac:dyDescent="0.25">
      <c r="B11" s="37" t="s">
        <v>158</v>
      </c>
      <c r="C11" s="37">
        <v>2</v>
      </c>
      <c r="D11" s="38">
        <v>35000</v>
      </c>
      <c r="E11" s="26"/>
      <c r="F11" s="26"/>
      <c r="G11" s="11">
        <f t="shared" ref="G11:G19" si="2">C11*D11</f>
        <v>70000</v>
      </c>
      <c r="H11" s="10">
        <f t="shared" si="1"/>
        <v>11658496</v>
      </c>
      <c r="I11" s="13"/>
    </row>
    <row r="12" spans="1:11" ht="15.75" x14ac:dyDescent="0.25">
      <c r="B12" s="37" t="s">
        <v>135</v>
      </c>
      <c r="C12" s="39" t="s">
        <v>164</v>
      </c>
      <c r="D12" s="38">
        <v>140000</v>
      </c>
      <c r="E12" s="26"/>
      <c r="F12" s="26"/>
      <c r="G12" s="11">
        <f t="shared" si="2"/>
        <v>490000</v>
      </c>
      <c r="H12" s="10">
        <f t="shared" si="1"/>
        <v>11168496</v>
      </c>
    </row>
    <row r="13" spans="1:11" ht="15.75" x14ac:dyDescent="0.25">
      <c r="B13" s="37" t="s">
        <v>159</v>
      </c>
      <c r="C13" s="37">
        <v>40</v>
      </c>
      <c r="D13" s="38">
        <v>4000</v>
      </c>
      <c r="E13" s="26"/>
      <c r="F13" s="26"/>
      <c r="G13" s="11">
        <f t="shared" si="2"/>
        <v>160000</v>
      </c>
      <c r="H13" s="10">
        <f t="shared" si="1"/>
        <v>11008496</v>
      </c>
    </row>
    <row r="14" spans="1:11" ht="15.75" x14ac:dyDescent="0.25">
      <c r="B14" s="37" t="s">
        <v>160</v>
      </c>
      <c r="C14" s="37">
        <v>1</v>
      </c>
      <c r="D14" s="38">
        <v>25000</v>
      </c>
      <c r="E14" s="26"/>
      <c r="F14" s="26"/>
      <c r="G14" s="11">
        <f t="shared" si="2"/>
        <v>25000</v>
      </c>
      <c r="H14" s="10">
        <f t="shared" si="1"/>
        <v>10983496</v>
      </c>
    </row>
    <row r="15" spans="1:11" ht="15.75" x14ac:dyDescent="0.25">
      <c r="B15" s="37" t="s">
        <v>161</v>
      </c>
      <c r="C15" s="37">
        <v>1</v>
      </c>
      <c r="D15" s="38">
        <v>15000</v>
      </c>
      <c r="E15" s="26"/>
      <c r="F15" s="26"/>
      <c r="G15" s="11">
        <f t="shared" si="2"/>
        <v>15000</v>
      </c>
      <c r="H15" s="10">
        <f t="shared" si="1"/>
        <v>10968496</v>
      </c>
      <c r="J15" s="14" t="s">
        <v>16</v>
      </c>
      <c r="K15" s="15">
        <f>SUM(G10:G19)</f>
        <v>1225000</v>
      </c>
    </row>
    <row r="16" spans="1:11" ht="15.75" x14ac:dyDescent="0.25">
      <c r="B16" s="37" t="s">
        <v>162</v>
      </c>
      <c r="C16" s="37">
        <v>1</v>
      </c>
      <c r="D16" s="38">
        <v>30000</v>
      </c>
      <c r="E16" s="26"/>
      <c r="F16" s="26"/>
      <c r="G16" s="11">
        <f t="shared" si="2"/>
        <v>30000</v>
      </c>
      <c r="H16" s="10">
        <f t="shared" si="1"/>
        <v>10938496</v>
      </c>
      <c r="J16" s="14" t="s">
        <v>17</v>
      </c>
      <c r="K16" s="15">
        <f>SUM(G21:G30)</f>
        <v>1571000</v>
      </c>
    </row>
    <row r="17" spans="1:13" ht="15.75" x14ac:dyDescent="0.25">
      <c r="B17" s="37" t="s">
        <v>163</v>
      </c>
      <c r="C17" s="37">
        <v>1</v>
      </c>
      <c r="D17" s="38">
        <v>10000</v>
      </c>
      <c r="E17" s="26"/>
      <c r="F17" s="26"/>
      <c r="G17" s="11">
        <f t="shared" si="2"/>
        <v>10000</v>
      </c>
      <c r="H17" s="10">
        <f t="shared" si="1"/>
        <v>10928496</v>
      </c>
      <c r="J17" s="14" t="s">
        <v>18</v>
      </c>
      <c r="K17" s="15">
        <f>SUM(G31:G38)</f>
        <v>1220000</v>
      </c>
    </row>
    <row r="18" spans="1:13" ht="15.75" x14ac:dyDescent="0.25">
      <c r="A18" s="12"/>
      <c r="B18" s="24"/>
      <c r="C18" s="24"/>
      <c r="D18" s="25"/>
      <c r="E18" s="26"/>
      <c r="F18" s="26"/>
      <c r="G18" s="11">
        <f t="shared" si="2"/>
        <v>0</v>
      </c>
      <c r="H18" s="10">
        <f t="shared" si="1"/>
        <v>10928496</v>
      </c>
      <c r="J18" s="14" t="s">
        <v>19</v>
      </c>
      <c r="K18" s="15">
        <f>SUM(G40:G47)</f>
        <v>1316000</v>
      </c>
    </row>
    <row r="19" spans="1:13" ht="15.75" x14ac:dyDescent="0.25">
      <c r="A19" s="12"/>
      <c r="B19" s="24"/>
      <c r="C19" s="24"/>
      <c r="D19" s="25"/>
      <c r="E19" s="27"/>
      <c r="F19" s="27"/>
      <c r="G19" s="11">
        <f t="shared" si="2"/>
        <v>0</v>
      </c>
      <c r="H19" s="10">
        <f t="shared" si="1"/>
        <v>10928496</v>
      </c>
      <c r="J19" s="14" t="s">
        <v>20</v>
      </c>
      <c r="K19" s="15"/>
      <c r="M19" s="13">
        <f>K15+K16+K17+K18</f>
        <v>5332000</v>
      </c>
    </row>
    <row r="20" spans="1:13" ht="15.75" x14ac:dyDescent="0.25">
      <c r="A20" s="12"/>
      <c r="B20" s="24"/>
      <c r="C20" s="24"/>
      <c r="D20" s="25"/>
      <c r="E20" s="27"/>
      <c r="F20" s="27"/>
      <c r="G20" s="11"/>
      <c r="H20" s="10">
        <f t="shared" si="1"/>
        <v>10928496</v>
      </c>
      <c r="J20" s="16"/>
      <c r="K20" s="17">
        <f>SUM(K14:K19)</f>
        <v>5332000</v>
      </c>
    </row>
    <row r="21" spans="1:13" ht="15.75" x14ac:dyDescent="0.25">
      <c r="A21" s="40" t="s">
        <v>172</v>
      </c>
      <c r="B21" s="37" t="s">
        <v>9</v>
      </c>
      <c r="C21" s="37">
        <v>25</v>
      </c>
      <c r="D21" s="38">
        <v>17000</v>
      </c>
      <c r="E21" s="27"/>
      <c r="F21" s="27"/>
      <c r="G21" s="18">
        <f>C21*D21</f>
        <v>425000</v>
      </c>
      <c r="H21" s="10">
        <f>H19+E21+F21-G21</f>
        <v>10503496</v>
      </c>
      <c r="J21" s="16"/>
      <c r="K21" s="17"/>
    </row>
    <row r="22" spans="1:13" ht="15.75" x14ac:dyDescent="0.25">
      <c r="B22" s="37" t="s">
        <v>158</v>
      </c>
      <c r="C22" s="37">
        <v>2</v>
      </c>
      <c r="D22" s="38">
        <v>35000</v>
      </c>
      <c r="E22" s="27"/>
      <c r="F22" s="27"/>
      <c r="G22" s="18">
        <f>C22*D22</f>
        <v>70000</v>
      </c>
      <c r="H22" s="10">
        <f t="shared" si="1"/>
        <v>10433496</v>
      </c>
      <c r="J22" s="16"/>
      <c r="K22" s="17"/>
    </row>
    <row r="23" spans="1:13" ht="15.75" x14ac:dyDescent="0.25">
      <c r="B23" s="37" t="s">
        <v>135</v>
      </c>
      <c r="C23" s="39" t="s">
        <v>165</v>
      </c>
      <c r="D23" s="38">
        <v>140000</v>
      </c>
      <c r="E23" s="27"/>
      <c r="F23" s="27"/>
      <c r="G23" s="18">
        <f>C23*D23</f>
        <v>490000</v>
      </c>
      <c r="H23" s="10">
        <f t="shared" si="1"/>
        <v>9943496</v>
      </c>
      <c r="J23" s="16"/>
      <c r="K23" s="17"/>
    </row>
    <row r="24" spans="1:13" ht="15.75" x14ac:dyDescent="0.25">
      <c r="B24" s="37" t="s">
        <v>166</v>
      </c>
      <c r="C24" s="37">
        <v>40</v>
      </c>
      <c r="D24" s="38">
        <v>4000</v>
      </c>
      <c r="E24" s="27"/>
      <c r="F24" s="27"/>
      <c r="G24" s="18">
        <f>C24*D24</f>
        <v>160000</v>
      </c>
      <c r="H24" s="10">
        <f t="shared" si="1"/>
        <v>9783496</v>
      </c>
      <c r="J24" s="16"/>
      <c r="K24" s="17"/>
    </row>
    <row r="25" spans="1:13" ht="15.75" x14ac:dyDescent="0.25">
      <c r="B25" s="37" t="s">
        <v>167</v>
      </c>
      <c r="C25" s="37">
        <v>1</v>
      </c>
      <c r="D25" s="38">
        <v>36000</v>
      </c>
      <c r="E25" s="27"/>
      <c r="F25" s="27"/>
      <c r="G25" s="18">
        <f t="shared" ref="G25:G29" si="3">C25*D25</f>
        <v>36000</v>
      </c>
      <c r="H25" s="10">
        <f t="shared" si="1"/>
        <v>9747496</v>
      </c>
      <c r="J25" s="16"/>
      <c r="K25" s="17"/>
    </row>
    <row r="26" spans="1:13" ht="15.75" x14ac:dyDescent="0.25">
      <c r="B26" s="37" t="s">
        <v>168</v>
      </c>
      <c r="C26" s="37">
        <v>1</v>
      </c>
      <c r="D26" s="38">
        <v>15000</v>
      </c>
      <c r="E26" s="27"/>
      <c r="F26" s="27"/>
      <c r="G26" s="18">
        <f t="shared" si="3"/>
        <v>15000</v>
      </c>
      <c r="H26" s="10">
        <f t="shared" si="1"/>
        <v>9732496</v>
      </c>
      <c r="J26" s="16"/>
      <c r="K26" s="17"/>
    </row>
    <row r="27" spans="1:13" ht="15.75" x14ac:dyDescent="0.25">
      <c r="B27" s="37" t="s">
        <v>169</v>
      </c>
      <c r="C27" s="37">
        <v>1</v>
      </c>
      <c r="D27" s="38">
        <v>5000</v>
      </c>
      <c r="E27" s="27"/>
      <c r="F27" s="27"/>
      <c r="G27" s="18">
        <f t="shared" si="3"/>
        <v>5000</v>
      </c>
      <c r="H27" s="10">
        <f t="shared" si="1"/>
        <v>9727496</v>
      </c>
      <c r="J27" s="16"/>
      <c r="K27" s="17"/>
    </row>
    <row r="28" spans="1:13" ht="15.75" x14ac:dyDescent="0.25">
      <c r="B28" s="37" t="s">
        <v>170</v>
      </c>
      <c r="C28" s="37">
        <v>1</v>
      </c>
      <c r="D28" s="38">
        <v>10000</v>
      </c>
      <c r="E28" s="27"/>
      <c r="F28" s="27"/>
      <c r="G28" s="18">
        <f t="shared" si="3"/>
        <v>10000</v>
      </c>
      <c r="H28" s="10">
        <f t="shared" si="1"/>
        <v>9717496</v>
      </c>
      <c r="J28" s="16"/>
      <c r="K28" s="17"/>
    </row>
    <row r="29" spans="1:13" ht="15.75" x14ac:dyDescent="0.25">
      <c r="B29" s="37" t="s">
        <v>171</v>
      </c>
      <c r="C29" s="37">
        <v>1</v>
      </c>
      <c r="D29" s="38">
        <v>360000</v>
      </c>
      <c r="E29" s="27"/>
      <c r="F29" s="27"/>
      <c r="G29" s="18">
        <f t="shared" si="3"/>
        <v>360000</v>
      </c>
      <c r="H29" s="10">
        <f t="shared" si="1"/>
        <v>9357496</v>
      </c>
      <c r="J29" s="16"/>
      <c r="K29" s="17"/>
    </row>
    <row r="30" spans="1:13" ht="15.75" x14ac:dyDescent="0.25">
      <c r="A30" s="12"/>
      <c r="B30" s="24"/>
      <c r="C30" s="24"/>
      <c r="D30" s="25"/>
      <c r="E30" s="27"/>
      <c r="F30" s="27"/>
      <c r="G30" s="18"/>
      <c r="H30" s="10">
        <f t="shared" si="1"/>
        <v>9357496</v>
      </c>
      <c r="J30" s="16"/>
      <c r="K30" s="17"/>
    </row>
    <row r="31" spans="1:13" ht="15.75" x14ac:dyDescent="0.25">
      <c r="A31" s="29" t="s">
        <v>176</v>
      </c>
      <c r="B31" s="37" t="s">
        <v>9</v>
      </c>
      <c r="C31">
        <v>25</v>
      </c>
      <c r="D31" s="35">
        <v>17000</v>
      </c>
      <c r="E31" s="27"/>
      <c r="F31" s="27"/>
      <c r="G31" s="18">
        <f>C31*D31</f>
        <v>425000</v>
      </c>
      <c r="H31" s="10">
        <f t="shared" si="1"/>
        <v>8932496</v>
      </c>
      <c r="J31" s="16"/>
      <c r="K31" s="17"/>
    </row>
    <row r="32" spans="1:13" ht="15.75" x14ac:dyDescent="0.25">
      <c r="A32" s="12"/>
      <c r="B32" t="s">
        <v>158</v>
      </c>
      <c r="C32">
        <v>2</v>
      </c>
      <c r="D32" s="35">
        <v>35000</v>
      </c>
      <c r="E32" s="27"/>
      <c r="F32" s="27"/>
      <c r="G32" s="18">
        <f t="shared" ref="G32:G34" si="4">C32*D32</f>
        <v>70000</v>
      </c>
      <c r="H32" s="10">
        <f t="shared" si="1"/>
        <v>8862496</v>
      </c>
      <c r="J32" s="16"/>
      <c r="K32" s="17"/>
    </row>
    <row r="33" spans="1:11" ht="15.75" x14ac:dyDescent="0.25">
      <c r="A33" s="12"/>
      <c r="B33" t="s">
        <v>174</v>
      </c>
      <c r="C33" s="36" t="s">
        <v>165</v>
      </c>
      <c r="D33" s="35">
        <v>140000</v>
      </c>
      <c r="E33" s="27"/>
      <c r="F33" s="27"/>
      <c r="G33" s="18">
        <f t="shared" si="4"/>
        <v>490000</v>
      </c>
      <c r="H33" s="10">
        <f t="shared" si="1"/>
        <v>8372496</v>
      </c>
      <c r="J33" s="16"/>
      <c r="K33" s="17"/>
    </row>
    <row r="34" spans="1:11" ht="15.75" x14ac:dyDescent="0.25">
      <c r="A34" s="12"/>
      <c r="B34" t="s">
        <v>166</v>
      </c>
      <c r="C34">
        <v>50</v>
      </c>
      <c r="D34" s="35">
        <v>3800</v>
      </c>
      <c r="E34" s="27"/>
      <c r="F34" s="27"/>
      <c r="G34" s="18">
        <f t="shared" si="4"/>
        <v>190000</v>
      </c>
      <c r="H34" s="10">
        <f t="shared" si="1"/>
        <v>8182496</v>
      </c>
      <c r="J34" s="16"/>
      <c r="K34" s="17"/>
    </row>
    <row r="35" spans="1:11" ht="15.75" x14ac:dyDescent="0.25">
      <c r="A35" s="12"/>
      <c r="B35" t="s">
        <v>168</v>
      </c>
      <c r="C35">
        <v>1</v>
      </c>
      <c r="D35" s="35">
        <v>15000</v>
      </c>
      <c r="E35" s="27"/>
      <c r="F35" s="27"/>
      <c r="G35" s="18">
        <f>C35*D35</f>
        <v>15000</v>
      </c>
      <c r="H35" s="10">
        <f t="shared" si="1"/>
        <v>8167496</v>
      </c>
      <c r="J35" s="16"/>
      <c r="K35" s="17"/>
    </row>
    <row r="36" spans="1:11" ht="15.75" x14ac:dyDescent="0.25">
      <c r="A36" s="12"/>
      <c r="B36" t="s">
        <v>175</v>
      </c>
      <c r="C36">
        <v>1</v>
      </c>
      <c r="D36" s="35">
        <v>30000</v>
      </c>
      <c r="E36" s="27"/>
      <c r="F36" s="27"/>
      <c r="G36" s="18">
        <f>C36*D36</f>
        <v>30000</v>
      </c>
      <c r="H36" s="10">
        <f t="shared" si="1"/>
        <v>8137496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>
        <f>C37*D37</f>
        <v>0</v>
      </c>
      <c r="H37" s="10">
        <f t="shared" si="1"/>
        <v>8137496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>
        <f>C38*D38</f>
        <v>0</v>
      </c>
      <c r="H38" s="10">
        <f t="shared" si="1"/>
        <v>8137496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/>
      <c r="J39" s="16"/>
      <c r="K39" s="17"/>
    </row>
    <row r="40" spans="1:11" ht="15.75" x14ac:dyDescent="0.25">
      <c r="A40" s="29" t="s">
        <v>178</v>
      </c>
      <c r="B40" s="37" t="s">
        <v>9</v>
      </c>
      <c r="C40" s="37">
        <v>25</v>
      </c>
      <c r="D40" s="38">
        <v>17000</v>
      </c>
      <c r="E40" s="27"/>
      <c r="F40" s="27"/>
      <c r="G40" s="18">
        <f>C40*D40</f>
        <v>425000</v>
      </c>
      <c r="H40" s="10">
        <f>H35+E40+F40-G40</f>
        <v>7742496</v>
      </c>
      <c r="J40" s="16"/>
      <c r="K40" s="17"/>
    </row>
    <row r="41" spans="1:11" ht="15.75" x14ac:dyDescent="0.25">
      <c r="A41" s="12"/>
      <c r="B41" s="37" t="s">
        <v>158</v>
      </c>
      <c r="C41" s="37">
        <v>3</v>
      </c>
      <c r="D41" s="38">
        <v>35000</v>
      </c>
      <c r="E41" s="27"/>
      <c r="F41" s="27"/>
      <c r="G41" s="18">
        <f>C41*D41</f>
        <v>105000</v>
      </c>
      <c r="H41" s="10">
        <f t="shared" si="1"/>
        <v>7637496</v>
      </c>
      <c r="J41" s="16"/>
      <c r="K41" s="17"/>
    </row>
    <row r="42" spans="1:11" ht="15.75" x14ac:dyDescent="0.25">
      <c r="A42" s="12"/>
      <c r="B42" s="37" t="s">
        <v>135</v>
      </c>
      <c r="C42" s="39" t="s">
        <v>165</v>
      </c>
      <c r="D42" s="38">
        <v>140000</v>
      </c>
      <c r="E42" s="27"/>
      <c r="F42" s="27"/>
      <c r="G42" s="18">
        <f>C42*D42</f>
        <v>490000</v>
      </c>
      <c r="H42" s="10">
        <f t="shared" si="1"/>
        <v>7147496</v>
      </c>
      <c r="J42" s="16"/>
      <c r="K42" s="17"/>
    </row>
    <row r="43" spans="1:11" ht="15.75" x14ac:dyDescent="0.25">
      <c r="A43" s="12"/>
      <c r="B43" s="37" t="s">
        <v>159</v>
      </c>
      <c r="C43" s="37">
        <v>50</v>
      </c>
      <c r="D43" s="38">
        <v>3800</v>
      </c>
      <c r="E43" s="27"/>
      <c r="F43" s="27"/>
      <c r="G43" s="18">
        <f>C43*D43</f>
        <v>190000</v>
      </c>
      <c r="H43" s="10">
        <f t="shared" si="1"/>
        <v>6957496</v>
      </c>
      <c r="J43" s="16"/>
      <c r="K43" s="17"/>
    </row>
    <row r="44" spans="1:11" ht="15.75" x14ac:dyDescent="0.25">
      <c r="A44" s="12"/>
      <c r="B44" s="37" t="s">
        <v>168</v>
      </c>
      <c r="C44" s="37">
        <v>1</v>
      </c>
      <c r="D44" s="38">
        <v>15000</v>
      </c>
      <c r="E44" s="27"/>
      <c r="F44" s="27"/>
      <c r="G44" s="18">
        <f>C44*D44</f>
        <v>15000</v>
      </c>
      <c r="H44" s="10">
        <f t="shared" si="1"/>
        <v>6942496</v>
      </c>
      <c r="J44" s="16"/>
      <c r="K44" s="17"/>
    </row>
    <row r="45" spans="1:11" ht="15.75" x14ac:dyDescent="0.25">
      <c r="A45" s="12"/>
      <c r="B45" s="37" t="s">
        <v>177</v>
      </c>
      <c r="C45" s="37">
        <v>1</v>
      </c>
      <c r="D45" s="38">
        <v>25000</v>
      </c>
      <c r="E45" s="27"/>
      <c r="F45" s="27"/>
      <c r="G45" s="18">
        <f t="shared" ref="G45:G48" si="5">C45*D45</f>
        <v>25000</v>
      </c>
      <c r="H45" s="10">
        <f t="shared" si="1"/>
        <v>6917496</v>
      </c>
      <c r="J45" s="16"/>
      <c r="K45" s="17"/>
    </row>
    <row r="46" spans="1:11" ht="15.75" x14ac:dyDescent="0.25">
      <c r="A46" s="12"/>
      <c r="B46" s="37" t="s">
        <v>130</v>
      </c>
      <c r="C46" s="37">
        <v>1</v>
      </c>
      <c r="D46" s="38">
        <v>30000</v>
      </c>
      <c r="E46" s="27"/>
      <c r="F46" s="27"/>
      <c r="G46" s="18">
        <f t="shared" si="5"/>
        <v>30000</v>
      </c>
      <c r="H46" s="10">
        <f t="shared" si="1"/>
        <v>6887496</v>
      </c>
      <c r="J46" s="16"/>
      <c r="K46" s="17"/>
    </row>
    <row r="47" spans="1:11" ht="15.75" x14ac:dyDescent="0.25">
      <c r="A47" s="12"/>
      <c r="B47" s="37" t="s">
        <v>167</v>
      </c>
      <c r="C47" s="37">
        <v>1</v>
      </c>
      <c r="D47" s="38">
        <v>36000</v>
      </c>
      <c r="E47" s="27"/>
      <c r="F47" s="27"/>
      <c r="G47" s="18">
        <f t="shared" si="5"/>
        <v>36000</v>
      </c>
      <c r="H47" s="10">
        <f t="shared" si="1"/>
        <v>6851496</v>
      </c>
      <c r="J47" s="16"/>
      <c r="K47" s="17"/>
    </row>
    <row r="48" spans="1:11" ht="15.75" x14ac:dyDescent="0.25">
      <c r="A48" s="12"/>
      <c r="B48" s="24"/>
      <c r="C48" s="24"/>
      <c r="D48" s="25"/>
      <c r="E48" s="27"/>
      <c r="F48" s="27"/>
      <c r="G48" s="18">
        <f t="shared" si="5"/>
        <v>0</v>
      </c>
      <c r="H48" s="10">
        <f t="shared" si="1"/>
        <v>6851496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6851496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6851496</v>
      </c>
      <c r="J50" s="16"/>
      <c r="K50" s="17"/>
    </row>
    <row r="51" spans="1:11" ht="15.75" x14ac:dyDescent="0.25">
      <c r="A51" s="19" t="s">
        <v>179</v>
      </c>
      <c r="B51" s="19"/>
      <c r="C51" s="19"/>
      <c r="D51" s="20"/>
      <c r="E51" s="21">
        <f>SUM(E5:E19)</f>
        <v>800000</v>
      </c>
      <c r="F51" s="21">
        <f>SUM(F5:F19)</f>
        <v>0</v>
      </c>
      <c r="G51" s="48">
        <f>SUM(G5:G50)</f>
        <v>5332000</v>
      </c>
      <c r="H51" s="50">
        <f>H4+E52-G51</f>
        <v>6821496</v>
      </c>
    </row>
    <row r="52" spans="1:11" ht="15.75" x14ac:dyDescent="0.25">
      <c r="A52" s="52" t="s">
        <v>180</v>
      </c>
      <c r="B52" s="53"/>
      <c r="C52" s="22"/>
      <c r="D52" s="23"/>
      <c r="E52" s="54">
        <f>E51+F51</f>
        <v>800000</v>
      </c>
      <c r="F52" s="55"/>
      <c r="G52" s="49"/>
      <c r="H52" s="51"/>
    </row>
  </sheetData>
  <mergeCells count="6">
    <mergeCell ref="A1:H1"/>
    <mergeCell ref="E2:F2"/>
    <mergeCell ref="G51:G52"/>
    <mergeCell ref="H51:H52"/>
    <mergeCell ref="A52:B52"/>
    <mergeCell ref="E52:F52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29" workbookViewId="0">
      <selection sqref="A1:K54"/>
    </sheetView>
  </sheetViews>
  <sheetFormatPr defaultRowHeight="15" x14ac:dyDescent="0.25"/>
  <cols>
    <col min="1" max="1" width="20.28515625" customWidth="1"/>
    <col min="2" max="2" width="24.28515625" bestFit="1" customWidth="1"/>
    <col min="5" max="5" width="13.7109375" bestFit="1" customWidth="1"/>
    <col min="6" max="6" width="11.855468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4" t="s">
        <v>181</v>
      </c>
      <c r="B1" s="45"/>
      <c r="C1" s="45"/>
      <c r="D1" s="45"/>
      <c r="E1" s="45"/>
      <c r="F1" s="45"/>
      <c r="G1" s="45"/>
      <c r="H1" s="46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7" t="s">
        <v>4</v>
      </c>
      <c r="F2" s="47"/>
      <c r="G2" s="34" t="s">
        <v>5</v>
      </c>
      <c r="H2" s="34" t="s">
        <v>6</v>
      </c>
    </row>
    <row r="3" spans="1:11" ht="15.75" x14ac:dyDescent="0.25">
      <c r="A3" s="1"/>
      <c r="B3" s="2"/>
      <c r="C3" s="2"/>
      <c r="D3" s="2"/>
      <c r="E3" s="34" t="s">
        <v>7</v>
      </c>
      <c r="F3" s="34" t="s">
        <v>8</v>
      </c>
      <c r="G3" s="34"/>
      <c r="H3" s="34"/>
    </row>
    <row r="4" spans="1:11" ht="15.75" x14ac:dyDescent="0.25">
      <c r="A4" s="3" t="s">
        <v>182</v>
      </c>
      <c r="B4" s="3"/>
      <c r="C4" s="3"/>
      <c r="D4" s="3"/>
      <c r="E4" s="4"/>
      <c r="F4" s="4"/>
      <c r="G4" s="4"/>
      <c r="H4" s="5">
        <v>6821496</v>
      </c>
    </row>
    <row r="5" spans="1:11" ht="15.75" x14ac:dyDescent="0.25">
      <c r="A5" s="6" t="s">
        <v>183</v>
      </c>
      <c r="B5" s="7" t="s">
        <v>21</v>
      </c>
      <c r="C5" s="8"/>
      <c r="D5" s="8"/>
      <c r="E5" s="9">
        <v>1000000</v>
      </c>
      <c r="F5" s="9"/>
      <c r="G5" s="9"/>
      <c r="H5" s="5">
        <f>H4+E5+F5</f>
        <v>7821496</v>
      </c>
    </row>
    <row r="6" spans="1:11" ht="15.75" x14ac:dyDescent="0.25">
      <c r="A6" s="6" t="s">
        <v>184</v>
      </c>
      <c r="B6" s="7" t="s">
        <v>185</v>
      </c>
      <c r="C6" s="8"/>
      <c r="D6" s="8"/>
      <c r="E6" s="9"/>
      <c r="F6" s="9">
        <v>250000</v>
      </c>
      <c r="G6" s="9"/>
      <c r="H6" s="5">
        <f t="shared" ref="H6:H8" si="0">H5+E6+F6</f>
        <v>8071496</v>
      </c>
    </row>
    <row r="7" spans="1:11" ht="15.75" x14ac:dyDescent="0.25">
      <c r="A7" s="6" t="s">
        <v>186</v>
      </c>
      <c r="B7" s="7" t="s">
        <v>187</v>
      </c>
      <c r="C7" s="8"/>
      <c r="D7" s="8"/>
      <c r="E7" s="9">
        <v>500000</v>
      </c>
      <c r="F7" s="9"/>
      <c r="G7" s="9"/>
      <c r="H7" s="5">
        <f>H6+E7+F7</f>
        <v>8571496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8571496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0" si="1">H8+E9+F9-G9</f>
        <v>8571496</v>
      </c>
    </row>
    <row r="10" spans="1:11" ht="15.75" x14ac:dyDescent="0.25">
      <c r="A10" s="41" t="s">
        <v>190</v>
      </c>
      <c r="B10" t="s">
        <v>188</v>
      </c>
      <c r="C10">
        <v>25</v>
      </c>
      <c r="D10" s="35">
        <v>17000</v>
      </c>
      <c r="E10" s="26"/>
      <c r="F10" s="26"/>
      <c r="G10" s="11">
        <f>C10*D10</f>
        <v>425000</v>
      </c>
      <c r="H10" s="10">
        <f t="shared" si="1"/>
        <v>8146496</v>
      </c>
    </row>
    <row r="11" spans="1:11" ht="15.75" x14ac:dyDescent="0.25">
      <c r="B11" t="s">
        <v>158</v>
      </c>
      <c r="C11">
        <v>2</v>
      </c>
      <c r="D11" s="35">
        <v>35000</v>
      </c>
      <c r="E11" s="26"/>
      <c r="F11" s="26"/>
      <c r="G11" s="11">
        <f t="shared" ref="G11:G19" si="2">C11*D11</f>
        <v>70000</v>
      </c>
      <c r="H11" s="10">
        <f t="shared" si="1"/>
        <v>8076496</v>
      </c>
      <c r="I11" s="13"/>
    </row>
    <row r="12" spans="1:11" ht="15.75" x14ac:dyDescent="0.25">
      <c r="B12" t="s">
        <v>135</v>
      </c>
      <c r="C12" s="36" t="s">
        <v>165</v>
      </c>
      <c r="D12" s="35">
        <v>140000</v>
      </c>
      <c r="E12" s="26"/>
      <c r="F12" s="26"/>
      <c r="G12" s="11">
        <f t="shared" si="2"/>
        <v>490000</v>
      </c>
      <c r="H12" s="10">
        <f t="shared" si="1"/>
        <v>7586496</v>
      </c>
    </row>
    <row r="13" spans="1:11" ht="15.75" x14ac:dyDescent="0.25">
      <c r="B13" t="s">
        <v>159</v>
      </c>
      <c r="C13">
        <v>50</v>
      </c>
      <c r="D13" s="43">
        <v>3800</v>
      </c>
      <c r="E13" s="26"/>
      <c r="F13" s="26"/>
      <c r="G13" s="11">
        <f t="shared" si="2"/>
        <v>190000</v>
      </c>
      <c r="H13" s="10">
        <f t="shared" si="1"/>
        <v>7396496</v>
      </c>
    </row>
    <row r="14" spans="1:11" ht="15.75" x14ac:dyDescent="0.25">
      <c r="B14" t="s">
        <v>189</v>
      </c>
      <c r="C14">
        <v>1</v>
      </c>
      <c r="D14" s="35">
        <v>15000</v>
      </c>
      <c r="E14" s="26"/>
      <c r="F14" s="26"/>
      <c r="G14" s="11">
        <f t="shared" si="2"/>
        <v>15000</v>
      </c>
      <c r="H14" s="10">
        <f t="shared" si="1"/>
        <v>7381496</v>
      </c>
    </row>
    <row r="15" spans="1:11" ht="15.75" x14ac:dyDescent="0.25">
      <c r="B15" t="s">
        <v>167</v>
      </c>
      <c r="C15">
        <v>1</v>
      </c>
      <c r="D15" s="35">
        <v>36000</v>
      </c>
      <c r="E15" s="26"/>
      <c r="F15" s="26"/>
      <c r="G15" s="11">
        <f t="shared" si="2"/>
        <v>36000</v>
      </c>
      <c r="H15" s="10">
        <f t="shared" si="1"/>
        <v>7345496</v>
      </c>
      <c r="J15" s="14" t="s">
        <v>16</v>
      </c>
      <c r="K15" s="15">
        <f>SUM(G10:G19)</f>
        <v>1236000</v>
      </c>
    </row>
    <row r="16" spans="1:11" ht="15.75" x14ac:dyDescent="0.25">
      <c r="B16" t="s">
        <v>163</v>
      </c>
      <c r="C16">
        <v>1</v>
      </c>
      <c r="D16" s="35">
        <v>10000</v>
      </c>
      <c r="E16" s="26"/>
      <c r="F16" s="26"/>
      <c r="G16" s="11">
        <f t="shared" si="2"/>
        <v>10000</v>
      </c>
      <c r="H16" s="10">
        <f t="shared" si="1"/>
        <v>7335496</v>
      </c>
      <c r="J16" s="14" t="s">
        <v>17</v>
      </c>
      <c r="K16" s="15">
        <f>SUM(G21:G30)</f>
        <v>1575000</v>
      </c>
    </row>
    <row r="17" spans="1:11" ht="15.75" x14ac:dyDescent="0.25">
      <c r="B17" s="37"/>
      <c r="C17" s="37"/>
      <c r="D17" s="38"/>
      <c r="E17" s="26"/>
      <c r="F17" s="26"/>
      <c r="G17" s="11">
        <f t="shared" si="2"/>
        <v>0</v>
      </c>
      <c r="H17" s="10">
        <f t="shared" si="1"/>
        <v>7335496</v>
      </c>
      <c r="J17" s="14" t="s">
        <v>18</v>
      </c>
      <c r="K17" s="15">
        <f>SUM(G31:G38)</f>
        <v>1326000</v>
      </c>
    </row>
    <row r="18" spans="1:11" ht="15.75" x14ac:dyDescent="0.25">
      <c r="A18" s="12"/>
      <c r="B18" s="24"/>
      <c r="C18" s="24"/>
      <c r="D18" s="25"/>
      <c r="E18" s="26"/>
      <c r="F18" s="26"/>
      <c r="G18" s="11">
        <f t="shared" si="2"/>
        <v>0</v>
      </c>
      <c r="H18" s="10">
        <f t="shared" si="1"/>
        <v>7335496</v>
      </c>
      <c r="J18" s="14" t="s">
        <v>19</v>
      </c>
      <c r="K18" s="15">
        <f>SUM(G40:G47)</f>
        <v>1236000</v>
      </c>
    </row>
    <row r="19" spans="1:11" ht="15.75" x14ac:dyDescent="0.25">
      <c r="A19" s="12"/>
      <c r="B19" s="24"/>
      <c r="C19" s="24"/>
      <c r="D19" s="25"/>
      <c r="E19" s="27"/>
      <c r="F19" s="27"/>
      <c r="G19" s="11">
        <f t="shared" si="2"/>
        <v>0</v>
      </c>
      <c r="H19" s="10">
        <f t="shared" si="1"/>
        <v>7335496</v>
      </c>
      <c r="J19" s="14" t="s">
        <v>20</v>
      </c>
      <c r="K19" s="15"/>
    </row>
    <row r="20" spans="1:11" ht="15.75" x14ac:dyDescent="0.25">
      <c r="A20" s="12"/>
      <c r="B20" s="24"/>
      <c r="C20" s="24"/>
      <c r="D20" s="25"/>
      <c r="E20" s="27"/>
      <c r="F20" s="27"/>
      <c r="G20" s="11"/>
      <c r="H20" s="10">
        <f t="shared" si="1"/>
        <v>7335496</v>
      </c>
      <c r="J20" s="16"/>
      <c r="K20" s="17">
        <f>SUM(K14:K19)</f>
        <v>5373000</v>
      </c>
    </row>
    <row r="21" spans="1:11" ht="15.75" x14ac:dyDescent="0.25">
      <c r="A21" s="40" t="s">
        <v>194</v>
      </c>
      <c r="B21" t="s">
        <v>188</v>
      </c>
      <c r="C21">
        <v>25</v>
      </c>
      <c r="D21" s="35">
        <v>17000</v>
      </c>
      <c r="E21" s="27"/>
      <c r="F21" s="27"/>
      <c r="G21" s="18">
        <f>C21*D21</f>
        <v>425000</v>
      </c>
      <c r="H21" s="10">
        <f>H19+E21+F21-G21</f>
        <v>6910496</v>
      </c>
      <c r="J21" s="16"/>
      <c r="K21" s="17"/>
    </row>
    <row r="22" spans="1:11" ht="15.75" x14ac:dyDescent="0.25">
      <c r="B22" t="s">
        <v>158</v>
      </c>
      <c r="C22">
        <v>2</v>
      </c>
      <c r="D22" s="35">
        <v>35000</v>
      </c>
      <c r="E22" s="27"/>
      <c r="F22" s="27"/>
      <c r="G22" s="18">
        <f>C22*D22</f>
        <v>70000</v>
      </c>
      <c r="H22" s="10">
        <f t="shared" si="1"/>
        <v>6840496</v>
      </c>
      <c r="J22" s="16"/>
      <c r="K22" s="17"/>
    </row>
    <row r="23" spans="1:11" ht="15.75" x14ac:dyDescent="0.25">
      <c r="B23" t="s">
        <v>135</v>
      </c>
      <c r="C23" s="36" t="s">
        <v>165</v>
      </c>
      <c r="D23" s="35">
        <v>140000</v>
      </c>
      <c r="E23" s="27"/>
      <c r="F23" s="27"/>
      <c r="G23" s="18">
        <f>C23*D23</f>
        <v>490000</v>
      </c>
      <c r="H23" s="10">
        <f t="shared" si="1"/>
        <v>6350496</v>
      </c>
      <c r="J23" s="16"/>
      <c r="K23" s="17"/>
    </row>
    <row r="24" spans="1:11" ht="15.75" x14ac:dyDescent="0.25">
      <c r="B24" t="s">
        <v>159</v>
      </c>
      <c r="C24">
        <v>50</v>
      </c>
      <c r="D24" s="35">
        <v>3800</v>
      </c>
      <c r="E24" s="27"/>
      <c r="F24" s="27"/>
      <c r="G24" s="18">
        <f>C24*D24</f>
        <v>190000</v>
      </c>
      <c r="H24" s="10">
        <f t="shared" si="1"/>
        <v>6160496</v>
      </c>
      <c r="J24" s="16"/>
      <c r="K24" s="17"/>
    </row>
    <row r="25" spans="1:11" ht="15.75" x14ac:dyDescent="0.25">
      <c r="B25" t="s">
        <v>168</v>
      </c>
      <c r="C25">
        <v>1</v>
      </c>
      <c r="D25" s="35">
        <v>15000</v>
      </c>
      <c r="E25" s="27"/>
      <c r="F25" s="27"/>
      <c r="G25" s="18">
        <f t="shared" ref="G25:G29" si="3">C25*D25</f>
        <v>15000</v>
      </c>
      <c r="H25" s="10">
        <f t="shared" si="1"/>
        <v>6145496</v>
      </c>
      <c r="J25" s="16"/>
      <c r="K25" s="17"/>
    </row>
    <row r="26" spans="1:11" ht="15.75" x14ac:dyDescent="0.25">
      <c r="B26" t="s">
        <v>191</v>
      </c>
      <c r="C26">
        <v>1</v>
      </c>
      <c r="D26" s="35">
        <v>5000</v>
      </c>
      <c r="E26" s="27"/>
      <c r="F26" s="27"/>
      <c r="G26" s="18">
        <f t="shared" si="3"/>
        <v>5000</v>
      </c>
      <c r="H26" s="10">
        <f t="shared" si="1"/>
        <v>6140496</v>
      </c>
      <c r="J26" s="16"/>
      <c r="K26" s="17"/>
    </row>
    <row r="27" spans="1:11" ht="15.75" x14ac:dyDescent="0.25">
      <c r="B27" t="s">
        <v>192</v>
      </c>
      <c r="C27">
        <v>1</v>
      </c>
      <c r="D27" s="35">
        <v>350000</v>
      </c>
      <c r="E27" s="27"/>
      <c r="F27" s="27"/>
      <c r="G27" s="18">
        <f t="shared" si="3"/>
        <v>350000</v>
      </c>
      <c r="H27" s="10">
        <f t="shared" si="1"/>
        <v>5790496</v>
      </c>
      <c r="J27" s="16"/>
      <c r="K27" s="17"/>
    </row>
    <row r="28" spans="1:11" ht="15.75" x14ac:dyDescent="0.25">
      <c r="B28" t="s">
        <v>193</v>
      </c>
      <c r="C28">
        <v>1</v>
      </c>
      <c r="D28" s="35">
        <v>30000</v>
      </c>
      <c r="E28" s="27"/>
      <c r="F28" s="27"/>
      <c r="G28" s="18">
        <f t="shared" si="3"/>
        <v>30000</v>
      </c>
      <c r="H28" s="10">
        <f t="shared" si="1"/>
        <v>5760496</v>
      </c>
      <c r="J28" s="16"/>
      <c r="K28" s="17"/>
    </row>
    <row r="29" spans="1:11" ht="15.75" x14ac:dyDescent="0.25">
      <c r="B29" s="37"/>
      <c r="C29" s="37"/>
      <c r="D29" s="38"/>
      <c r="E29" s="27"/>
      <c r="F29" s="27"/>
      <c r="G29" s="18">
        <f t="shared" si="3"/>
        <v>0</v>
      </c>
      <c r="H29" s="10">
        <f t="shared" si="1"/>
        <v>5760496</v>
      </c>
      <c r="J29" s="16"/>
      <c r="K29" s="17"/>
    </row>
    <row r="30" spans="1:11" ht="15.75" x14ac:dyDescent="0.25">
      <c r="A30" s="12"/>
      <c r="B30" s="24"/>
      <c r="C30" s="24"/>
      <c r="D30" s="25"/>
      <c r="E30" s="27"/>
      <c r="F30" s="27"/>
      <c r="G30" s="18"/>
      <c r="H30" s="10">
        <f t="shared" si="1"/>
        <v>5760496</v>
      </c>
      <c r="J30" s="16"/>
      <c r="K30" s="17"/>
    </row>
    <row r="31" spans="1:11" ht="15.75" x14ac:dyDescent="0.25">
      <c r="A31" s="29" t="s">
        <v>195</v>
      </c>
      <c r="B31" t="s">
        <v>188</v>
      </c>
      <c r="C31">
        <v>25</v>
      </c>
      <c r="D31" s="35">
        <v>17000</v>
      </c>
      <c r="E31" s="27"/>
      <c r="F31" s="27"/>
      <c r="G31" s="18">
        <f>C31*D31</f>
        <v>425000</v>
      </c>
      <c r="H31" s="10">
        <f t="shared" si="1"/>
        <v>5335496</v>
      </c>
      <c r="J31" s="16"/>
      <c r="K31" s="17"/>
    </row>
    <row r="32" spans="1:11" ht="15.75" x14ac:dyDescent="0.25">
      <c r="A32" s="12"/>
      <c r="B32" t="s">
        <v>158</v>
      </c>
      <c r="C32">
        <v>3</v>
      </c>
      <c r="D32" s="35">
        <v>35000</v>
      </c>
      <c r="E32" s="27"/>
      <c r="F32" s="27"/>
      <c r="G32" s="18">
        <f t="shared" ref="G32:G34" si="4">C32*D32</f>
        <v>105000</v>
      </c>
      <c r="H32" s="10">
        <f t="shared" si="1"/>
        <v>5230496</v>
      </c>
      <c r="J32" s="16"/>
      <c r="K32" s="17"/>
    </row>
    <row r="33" spans="1:11" ht="15.75" x14ac:dyDescent="0.25">
      <c r="A33" s="12"/>
      <c r="B33" t="s">
        <v>135</v>
      </c>
      <c r="C33" s="36" t="s">
        <v>165</v>
      </c>
      <c r="D33" s="35">
        <v>140000</v>
      </c>
      <c r="E33" s="27"/>
      <c r="F33" s="27"/>
      <c r="G33" s="18">
        <f t="shared" si="4"/>
        <v>490000</v>
      </c>
      <c r="H33" s="10">
        <f t="shared" si="1"/>
        <v>4740496</v>
      </c>
      <c r="J33" s="16"/>
      <c r="K33" s="17"/>
    </row>
    <row r="34" spans="1:11" ht="15.75" x14ac:dyDescent="0.25">
      <c r="A34" s="12"/>
      <c r="B34" t="s">
        <v>168</v>
      </c>
      <c r="C34">
        <v>1</v>
      </c>
      <c r="D34" s="35">
        <v>15000</v>
      </c>
      <c r="E34" s="27"/>
      <c r="F34" s="27"/>
      <c r="G34" s="18">
        <f t="shared" si="4"/>
        <v>15000</v>
      </c>
      <c r="H34" s="10">
        <f t="shared" si="1"/>
        <v>4725496</v>
      </c>
      <c r="J34" s="16"/>
      <c r="K34" s="17"/>
    </row>
    <row r="35" spans="1:11" ht="15.75" x14ac:dyDescent="0.25">
      <c r="A35" s="12"/>
      <c r="B35" t="s">
        <v>159</v>
      </c>
      <c r="C35">
        <v>50</v>
      </c>
      <c r="D35" s="35">
        <v>3800</v>
      </c>
      <c r="E35" s="27"/>
      <c r="F35" s="27"/>
      <c r="G35" s="18">
        <f>C35*D35</f>
        <v>190000</v>
      </c>
      <c r="H35" s="10">
        <f t="shared" si="1"/>
        <v>4535496</v>
      </c>
      <c r="J35" s="16"/>
      <c r="K35" s="17"/>
    </row>
    <row r="36" spans="1:11" ht="15.75" x14ac:dyDescent="0.25">
      <c r="A36" s="12"/>
      <c r="B36" t="s">
        <v>177</v>
      </c>
      <c r="C36">
        <v>1</v>
      </c>
      <c r="D36" s="35">
        <v>30000</v>
      </c>
      <c r="E36" s="27"/>
      <c r="F36" s="27"/>
      <c r="G36" s="18">
        <f>C36*D36</f>
        <v>30000</v>
      </c>
      <c r="H36" s="10">
        <f t="shared" si="1"/>
        <v>4505496</v>
      </c>
      <c r="J36" s="16"/>
      <c r="K36" s="17"/>
    </row>
    <row r="37" spans="1:11" ht="15.75" x14ac:dyDescent="0.25">
      <c r="A37" s="12"/>
      <c r="B37" t="s">
        <v>130</v>
      </c>
      <c r="C37">
        <v>1</v>
      </c>
      <c r="D37" s="35">
        <v>35000</v>
      </c>
      <c r="E37" s="27"/>
      <c r="F37" s="27"/>
      <c r="G37" s="18">
        <f>C37*D37</f>
        <v>35000</v>
      </c>
      <c r="H37" s="10">
        <f t="shared" si="1"/>
        <v>4470496</v>
      </c>
      <c r="J37" s="16"/>
      <c r="K37" s="17"/>
    </row>
    <row r="38" spans="1:11" ht="15.75" x14ac:dyDescent="0.25">
      <c r="A38" s="12"/>
      <c r="B38" t="s">
        <v>167</v>
      </c>
      <c r="C38">
        <v>1</v>
      </c>
      <c r="D38" s="35">
        <v>36000</v>
      </c>
      <c r="E38" s="27"/>
      <c r="F38" s="27"/>
      <c r="G38" s="18">
        <f>C38*D38</f>
        <v>36000</v>
      </c>
      <c r="H38" s="10">
        <f t="shared" si="1"/>
        <v>4434496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/>
      <c r="J39" s="16"/>
      <c r="K39" s="17"/>
    </row>
    <row r="40" spans="1:11" ht="15.75" x14ac:dyDescent="0.25">
      <c r="A40" s="29" t="s">
        <v>198</v>
      </c>
      <c r="B40" t="s">
        <v>188</v>
      </c>
      <c r="C40">
        <v>25</v>
      </c>
      <c r="D40" s="35">
        <v>17000</v>
      </c>
      <c r="E40" s="27"/>
      <c r="F40" s="27"/>
      <c r="G40" s="18">
        <f>C40*D40</f>
        <v>425000</v>
      </c>
      <c r="H40" s="10">
        <f>H35+E40+F40-G40</f>
        <v>4110496</v>
      </c>
      <c r="J40" s="16"/>
      <c r="K40" s="17"/>
    </row>
    <row r="41" spans="1:11" ht="15.75" x14ac:dyDescent="0.25">
      <c r="A41" s="12"/>
      <c r="B41" t="s">
        <v>158</v>
      </c>
      <c r="C41">
        <v>2</v>
      </c>
      <c r="D41" s="35">
        <v>35000</v>
      </c>
      <c r="E41" s="27"/>
      <c r="F41" s="27"/>
      <c r="G41" s="18">
        <f>C41*D41</f>
        <v>70000</v>
      </c>
      <c r="H41" s="10">
        <f t="shared" si="1"/>
        <v>4040496</v>
      </c>
      <c r="J41" s="16"/>
      <c r="K41" s="17"/>
    </row>
    <row r="42" spans="1:11" ht="15.75" x14ac:dyDescent="0.25">
      <c r="A42" s="12"/>
      <c r="B42" t="s">
        <v>135</v>
      </c>
      <c r="C42" s="36" t="s">
        <v>165</v>
      </c>
      <c r="D42" s="35">
        <v>130000</v>
      </c>
      <c r="E42" s="27"/>
      <c r="F42" s="27"/>
      <c r="G42" s="18">
        <f>C42*D42</f>
        <v>455000</v>
      </c>
      <c r="H42" s="10">
        <f t="shared" si="1"/>
        <v>3585496</v>
      </c>
      <c r="J42" s="16"/>
      <c r="K42" s="17"/>
    </row>
    <row r="43" spans="1:11" ht="15.75" x14ac:dyDescent="0.25">
      <c r="A43" s="12"/>
      <c r="B43" t="s">
        <v>159</v>
      </c>
      <c r="C43">
        <v>50</v>
      </c>
      <c r="D43" s="35">
        <v>3800</v>
      </c>
      <c r="E43" s="27"/>
      <c r="F43" s="27"/>
      <c r="G43" s="18">
        <f>C43*D43</f>
        <v>190000</v>
      </c>
      <c r="H43" s="10">
        <f t="shared" si="1"/>
        <v>3395496</v>
      </c>
      <c r="J43" s="16"/>
      <c r="K43" s="17"/>
    </row>
    <row r="44" spans="1:11" ht="15.75" x14ac:dyDescent="0.25">
      <c r="A44" s="12"/>
      <c r="B44" t="s">
        <v>168</v>
      </c>
      <c r="C44">
        <v>1</v>
      </c>
      <c r="D44" s="35">
        <v>15000</v>
      </c>
      <c r="E44" s="27"/>
      <c r="F44" s="27"/>
      <c r="G44" s="18">
        <f>C44*D44</f>
        <v>15000</v>
      </c>
      <c r="H44" s="10">
        <f t="shared" si="1"/>
        <v>3380496</v>
      </c>
      <c r="J44" s="16"/>
      <c r="K44" s="17"/>
    </row>
    <row r="45" spans="1:11" ht="15.75" x14ac:dyDescent="0.25">
      <c r="A45" s="12"/>
      <c r="B45" t="s">
        <v>167</v>
      </c>
      <c r="C45">
        <v>1</v>
      </c>
      <c r="D45" s="35">
        <v>36000</v>
      </c>
      <c r="E45" s="27"/>
      <c r="F45" s="27"/>
      <c r="G45" s="18">
        <f t="shared" ref="G45:G48" si="5">C45*D45</f>
        <v>36000</v>
      </c>
      <c r="H45" s="10">
        <f t="shared" si="1"/>
        <v>3344496</v>
      </c>
      <c r="J45" s="16"/>
      <c r="K45" s="17"/>
    </row>
    <row r="46" spans="1:11" ht="15.75" x14ac:dyDescent="0.25">
      <c r="A46" s="12"/>
      <c r="B46" t="s">
        <v>196</v>
      </c>
      <c r="C46" s="36" t="s">
        <v>197</v>
      </c>
      <c r="D46" s="35">
        <v>30000</v>
      </c>
      <c r="E46" s="27"/>
      <c r="F46" s="27"/>
      <c r="G46" s="18">
        <f t="shared" si="5"/>
        <v>15000</v>
      </c>
      <c r="H46" s="10">
        <f t="shared" si="1"/>
        <v>3329496</v>
      </c>
      <c r="J46" s="16"/>
      <c r="K46" s="17"/>
    </row>
    <row r="47" spans="1:11" ht="15.75" x14ac:dyDescent="0.25">
      <c r="A47" s="12"/>
      <c r="B47" t="s">
        <v>160</v>
      </c>
      <c r="C47">
        <v>1</v>
      </c>
      <c r="D47" s="35">
        <v>30000</v>
      </c>
      <c r="E47" s="27"/>
      <c r="F47" s="27"/>
      <c r="G47" s="18">
        <f t="shared" si="5"/>
        <v>30000</v>
      </c>
      <c r="H47" s="10">
        <f t="shared" si="1"/>
        <v>3299496</v>
      </c>
      <c r="J47" s="16"/>
      <c r="K47" s="17"/>
    </row>
    <row r="48" spans="1:11" ht="15.75" x14ac:dyDescent="0.25">
      <c r="A48" s="12"/>
      <c r="B48" s="24"/>
      <c r="C48" s="24"/>
      <c r="D48" s="25"/>
      <c r="E48" s="27"/>
      <c r="F48" s="27"/>
      <c r="G48" s="18">
        <f t="shared" si="5"/>
        <v>0</v>
      </c>
      <c r="H48" s="10">
        <f t="shared" si="1"/>
        <v>3299496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3299496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3299496</v>
      </c>
      <c r="J50" s="16"/>
      <c r="K50" s="17"/>
    </row>
    <row r="51" spans="1:11" ht="15.75" x14ac:dyDescent="0.25">
      <c r="A51" s="19" t="s">
        <v>199</v>
      </c>
      <c r="B51" s="19"/>
      <c r="C51" s="19"/>
      <c r="D51" s="20"/>
      <c r="E51" s="21">
        <f>SUM(E5:E19)</f>
        <v>1500000</v>
      </c>
      <c r="F51" s="21">
        <f>SUM(F5:F19)</f>
        <v>250000</v>
      </c>
      <c r="G51" s="48">
        <f>SUM(G5:G50)</f>
        <v>5373000</v>
      </c>
      <c r="H51" s="50">
        <f>H4+E52-G51</f>
        <v>3198496</v>
      </c>
    </row>
    <row r="52" spans="1:11" ht="15.75" x14ac:dyDescent="0.25">
      <c r="A52" s="52" t="s">
        <v>200</v>
      </c>
      <c r="B52" s="53"/>
      <c r="C52" s="22"/>
      <c r="D52" s="23"/>
      <c r="E52" s="54">
        <f>E51+F51</f>
        <v>1750000</v>
      </c>
      <c r="F52" s="55"/>
      <c r="G52" s="49"/>
      <c r="H52" s="51"/>
    </row>
  </sheetData>
  <mergeCells count="6">
    <mergeCell ref="A1:H1"/>
    <mergeCell ref="E2:F2"/>
    <mergeCell ref="G51:G52"/>
    <mergeCell ref="H51:H52"/>
    <mergeCell ref="A52:B52"/>
    <mergeCell ref="E52:F5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topLeftCell="A21" workbookViewId="0">
      <selection activeCell="K10" sqref="K10"/>
    </sheetView>
  </sheetViews>
  <sheetFormatPr defaultRowHeight="15" x14ac:dyDescent="0.25"/>
  <cols>
    <col min="1" max="1" width="21.7109375" customWidth="1"/>
    <col min="2" max="2" width="24.28515625" bestFit="1" customWidth="1"/>
    <col min="3" max="3" width="9.7109375" customWidth="1"/>
    <col min="4" max="4" width="10.85546875" customWidth="1"/>
    <col min="5" max="5" width="14.7109375" customWidth="1"/>
    <col min="6" max="6" width="14" customWidth="1"/>
    <col min="7" max="7" width="14.140625" customWidth="1"/>
    <col min="8" max="8" width="13.7109375" customWidth="1"/>
    <col min="11" max="11" width="13.28515625" customWidth="1"/>
  </cols>
  <sheetData>
    <row r="1" spans="1:11" ht="18.75" x14ac:dyDescent="0.25">
      <c r="A1" s="44" t="s">
        <v>201</v>
      </c>
      <c r="B1" s="45"/>
      <c r="C1" s="45"/>
      <c r="D1" s="45"/>
      <c r="E1" s="45"/>
      <c r="F1" s="45"/>
      <c r="G1" s="45"/>
      <c r="H1" s="46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7" t="s">
        <v>4</v>
      </c>
      <c r="F2" s="47"/>
      <c r="G2" s="42" t="s">
        <v>5</v>
      </c>
      <c r="H2" s="42" t="s">
        <v>6</v>
      </c>
    </row>
    <row r="3" spans="1:11" ht="15.75" x14ac:dyDescent="0.25">
      <c r="A3" s="1"/>
      <c r="B3" s="2"/>
      <c r="C3" s="2"/>
      <c r="D3" s="2"/>
      <c r="E3" s="42" t="s">
        <v>7</v>
      </c>
      <c r="F3" s="42" t="s">
        <v>8</v>
      </c>
      <c r="G3" s="42"/>
      <c r="H3" s="42"/>
    </row>
    <row r="4" spans="1:11" ht="15.75" x14ac:dyDescent="0.25">
      <c r="A4" s="3" t="s">
        <v>202</v>
      </c>
      <c r="B4" s="3"/>
      <c r="C4" s="3"/>
      <c r="D4" s="3"/>
      <c r="E4" s="4"/>
      <c r="F4" s="4"/>
      <c r="G4" s="4"/>
      <c r="H4" s="5">
        <v>3198496</v>
      </c>
    </row>
    <row r="5" spans="1:11" ht="15.75" x14ac:dyDescent="0.25">
      <c r="A5" s="6" t="s">
        <v>203</v>
      </c>
      <c r="B5" s="7" t="s">
        <v>21</v>
      </c>
      <c r="C5" s="8"/>
      <c r="D5" s="8"/>
      <c r="E5" s="9">
        <v>500000</v>
      </c>
      <c r="F5" s="9"/>
      <c r="G5" s="9"/>
      <c r="H5" s="5">
        <f>H4+E5+F5</f>
        <v>3698496</v>
      </c>
    </row>
    <row r="6" spans="1:11" ht="15.75" x14ac:dyDescent="0.25">
      <c r="A6" s="6" t="s">
        <v>204</v>
      </c>
      <c r="B6" s="7" t="s">
        <v>205</v>
      </c>
      <c r="C6" s="8"/>
      <c r="D6" s="8"/>
      <c r="E6" s="9"/>
      <c r="F6" s="9">
        <v>5000000</v>
      </c>
      <c r="G6" s="9"/>
      <c r="H6" s="5">
        <f t="shared" ref="H6:H8" si="0">H5+E6+F6</f>
        <v>8698496</v>
      </c>
    </row>
    <row r="7" spans="1:11" ht="15.75" x14ac:dyDescent="0.25">
      <c r="A7" s="6" t="s">
        <v>206</v>
      </c>
      <c r="B7" s="7" t="s">
        <v>187</v>
      </c>
      <c r="C7" s="8"/>
      <c r="D7" s="8"/>
      <c r="E7" s="9">
        <v>500000</v>
      </c>
      <c r="F7" s="9"/>
      <c r="G7" s="9"/>
      <c r="H7" s="5">
        <f>H6+E7+F7</f>
        <v>9198496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9198496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0" si="1">H8+E9+F9-G9</f>
        <v>9198496</v>
      </c>
    </row>
    <row r="10" spans="1:11" ht="15.75" x14ac:dyDescent="0.25">
      <c r="A10" s="56" t="s">
        <v>190</v>
      </c>
      <c r="B10" s="57" t="s">
        <v>209</v>
      </c>
      <c r="C10" s="57">
        <v>26</v>
      </c>
      <c r="D10" s="62">
        <v>16000</v>
      </c>
      <c r="E10" s="26"/>
      <c r="F10" s="26"/>
      <c r="G10" s="11">
        <f>C10*D10</f>
        <v>416000</v>
      </c>
      <c r="H10" s="10">
        <f t="shared" si="1"/>
        <v>8782496</v>
      </c>
    </row>
    <row r="11" spans="1:11" ht="15.75" x14ac:dyDescent="0.25">
      <c r="A11" s="57"/>
      <c r="B11" s="57" t="s">
        <v>136</v>
      </c>
      <c r="C11" s="57">
        <v>2</v>
      </c>
      <c r="D11" s="62">
        <v>35000</v>
      </c>
      <c r="E11" s="26"/>
      <c r="F11" s="26"/>
      <c r="G11" s="11">
        <f t="shared" ref="G11:G19" si="2">C11*D11</f>
        <v>70000</v>
      </c>
      <c r="H11" s="10">
        <f t="shared" si="1"/>
        <v>8712496</v>
      </c>
      <c r="I11" s="13"/>
    </row>
    <row r="12" spans="1:11" ht="15.75" x14ac:dyDescent="0.25">
      <c r="A12" s="57"/>
      <c r="B12" s="57" t="s">
        <v>10</v>
      </c>
      <c r="C12" s="57">
        <v>3.5</v>
      </c>
      <c r="D12" s="62">
        <v>130000</v>
      </c>
      <c r="E12" s="26"/>
      <c r="F12" s="26"/>
      <c r="G12" s="11">
        <f t="shared" si="2"/>
        <v>455000</v>
      </c>
      <c r="H12" s="10">
        <f t="shared" si="1"/>
        <v>8257496</v>
      </c>
    </row>
    <row r="13" spans="1:11" ht="15.75" x14ac:dyDescent="0.25">
      <c r="A13" s="57"/>
      <c r="B13" s="57" t="s">
        <v>210</v>
      </c>
      <c r="C13" s="57">
        <v>50</v>
      </c>
      <c r="D13" s="62">
        <v>3800</v>
      </c>
      <c r="E13" s="26"/>
      <c r="F13" s="26"/>
      <c r="G13" s="11">
        <f t="shared" si="2"/>
        <v>190000</v>
      </c>
      <c r="H13" s="10">
        <f t="shared" si="1"/>
        <v>8067496</v>
      </c>
    </row>
    <row r="14" spans="1:11" ht="15.75" x14ac:dyDescent="0.25">
      <c r="A14" s="57"/>
      <c r="B14" s="57" t="s">
        <v>211</v>
      </c>
      <c r="C14" s="57">
        <v>1</v>
      </c>
      <c r="D14" s="62">
        <v>15000</v>
      </c>
      <c r="E14" s="26"/>
      <c r="F14" s="26"/>
      <c r="G14" s="11">
        <f t="shared" si="2"/>
        <v>15000</v>
      </c>
      <c r="H14" s="10">
        <f t="shared" si="1"/>
        <v>8052496</v>
      </c>
    </row>
    <row r="15" spans="1:11" ht="15.75" x14ac:dyDescent="0.25">
      <c r="A15" s="57"/>
      <c r="B15" s="57" t="s">
        <v>14</v>
      </c>
      <c r="C15" s="57">
        <v>1</v>
      </c>
      <c r="D15" s="62">
        <v>10000</v>
      </c>
      <c r="E15" s="26"/>
      <c r="F15" s="26"/>
      <c r="G15" s="11">
        <f t="shared" si="2"/>
        <v>10000</v>
      </c>
      <c r="H15" s="10">
        <f t="shared" si="1"/>
        <v>8042496</v>
      </c>
      <c r="J15" s="14" t="s">
        <v>16</v>
      </c>
      <c r="K15" s="15">
        <f>SUM(G10:G19)</f>
        <v>1191000</v>
      </c>
    </row>
    <row r="16" spans="1:11" ht="15.75" x14ac:dyDescent="0.25">
      <c r="A16" s="57"/>
      <c r="B16" s="57" t="s">
        <v>46</v>
      </c>
      <c r="C16" s="57">
        <v>1</v>
      </c>
      <c r="D16" s="62">
        <v>35000</v>
      </c>
      <c r="E16" s="26"/>
      <c r="F16" s="26"/>
      <c r="G16" s="11">
        <f t="shared" si="2"/>
        <v>35000</v>
      </c>
      <c r="H16" s="10">
        <f t="shared" si="1"/>
        <v>8007496</v>
      </c>
      <c r="J16" s="14" t="s">
        <v>17</v>
      </c>
      <c r="K16" s="15">
        <f>SUM(G21:G30)</f>
        <v>1481000</v>
      </c>
    </row>
    <row r="17" spans="1:11" ht="15.75" x14ac:dyDescent="0.25">
      <c r="A17" s="57"/>
      <c r="B17" s="59"/>
      <c r="C17" s="59"/>
      <c r="D17" s="60"/>
      <c r="E17" s="26"/>
      <c r="F17" s="26"/>
      <c r="G17" s="11">
        <f t="shared" si="2"/>
        <v>0</v>
      </c>
      <c r="H17" s="10">
        <f t="shared" si="1"/>
        <v>8007496</v>
      </c>
      <c r="J17" s="14" t="s">
        <v>18</v>
      </c>
      <c r="K17" s="15">
        <f>SUM(G31:G38)</f>
        <v>1185000</v>
      </c>
    </row>
    <row r="18" spans="1:11" ht="15.75" x14ac:dyDescent="0.25">
      <c r="A18" s="12"/>
      <c r="B18" s="24"/>
      <c r="C18" s="24"/>
      <c r="D18" s="25"/>
      <c r="E18" s="26"/>
      <c r="F18" s="26"/>
      <c r="G18" s="11">
        <f t="shared" si="2"/>
        <v>0</v>
      </c>
      <c r="H18" s="10">
        <f t="shared" si="1"/>
        <v>8007496</v>
      </c>
      <c r="J18" s="14" t="s">
        <v>19</v>
      </c>
      <c r="K18" s="15">
        <f>SUM(G40:G47)</f>
        <v>1190000</v>
      </c>
    </row>
    <row r="19" spans="1:11" ht="15.75" x14ac:dyDescent="0.25">
      <c r="A19" s="12"/>
      <c r="B19" s="24"/>
      <c r="C19" s="24"/>
      <c r="D19" s="25"/>
      <c r="E19" s="27"/>
      <c r="F19" s="27"/>
      <c r="G19" s="11">
        <f t="shared" si="2"/>
        <v>0</v>
      </c>
      <c r="H19" s="10">
        <f t="shared" si="1"/>
        <v>8007496</v>
      </c>
      <c r="J19" s="14" t="s">
        <v>20</v>
      </c>
      <c r="K19" s="15"/>
    </row>
    <row r="20" spans="1:11" ht="15.75" x14ac:dyDescent="0.25">
      <c r="A20" s="12"/>
      <c r="B20" s="24"/>
      <c r="C20" s="24"/>
      <c r="D20" s="25"/>
      <c r="E20" s="27"/>
      <c r="F20" s="27"/>
      <c r="G20" s="11"/>
      <c r="H20" s="10">
        <f t="shared" si="1"/>
        <v>8007496</v>
      </c>
      <c r="J20" s="16"/>
      <c r="K20" s="17">
        <f>SUM(K14:K19)</f>
        <v>5047000</v>
      </c>
    </row>
    <row r="21" spans="1:11" ht="15.75" x14ac:dyDescent="0.25">
      <c r="A21" s="61" t="s">
        <v>194</v>
      </c>
      <c r="B21" s="57" t="s">
        <v>209</v>
      </c>
      <c r="C21" s="57">
        <v>26</v>
      </c>
      <c r="D21" s="62">
        <v>16000</v>
      </c>
      <c r="E21" s="27"/>
      <c r="F21" s="27"/>
      <c r="G21" s="18">
        <f>C21*D21</f>
        <v>416000</v>
      </c>
      <c r="H21" s="10">
        <f>H19+E21+F21-G21</f>
        <v>7591496</v>
      </c>
      <c r="J21" s="16"/>
      <c r="K21" s="17"/>
    </row>
    <row r="22" spans="1:11" ht="15.75" x14ac:dyDescent="0.25">
      <c r="A22" s="57"/>
      <c r="B22" s="57" t="s">
        <v>136</v>
      </c>
      <c r="C22" s="57">
        <v>2</v>
      </c>
      <c r="D22" s="62">
        <v>35000</v>
      </c>
      <c r="E22" s="27"/>
      <c r="F22" s="27"/>
      <c r="G22" s="18">
        <f>C22*D22</f>
        <v>70000</v>
      </c>
      <c r="H22" s="10">
        <f t="shared" si="1"/>
        <v>7521496</v>
      </c>
      <c r="J22" s="16"/>
      <c r="K22" s="17"/>
    </row>
    <row r="23" spans="1:11" ht="15.75" x14ac:dyDescent="0.25">
      <c r="A23" s="57"/>
      <c r="B23" s="57" t="s">
        <v>10</v>
      </c>
      <c r="C23" s="57">
        <v>3.5</v>
      </c>
      <c r="D23" s="62">
        <v>130000</v>
      </c>
      <c r="E23" s="27"/>
      <c r="F23" s="27"/>
      <c r="G23" s="18">
        <f>C23*D23</f>
        <v>455000</v>
      </c>
      <c r="H23" s="10">
        <f t="shared" si="1"/>
        <v>7066496</v>
      </c>
      <c r="J23" s="16"/>
      <c r="K23" s="17"/>
    </row>
    <row r="24" spans="1:11" ht="15.75" x14ac:dyDescent="0.25">
      <c r="A24" s="57"/>
      <c r="B24" s="57" t="s">
        <v>57</v>
      </c>
      <c r="C24" s="57">
        <v>50</v>
      </c>
      <c r="D24" s="62">
        <v>3800</v>
      </c>
      <c r="E24" s="27"/>
      <c r="F24" s="27"/>
      <c r="G24" s="18">
        <f>C24*D24</f>
        <v>190000</v>
      </c>
      <c r="H24" s="10">
        <f t="shared" si="1"/>
        <v>6876496</v>
      </c>
      <c r="J24" s="16"/>
      <c r="K24" s="17"/>
    </row>
    <row r="25" spans="1:11" ht="15.75" x14ac:dyDescent="0.25">
      <c r="A25" s="57"/>
      <c r="B25" s="57" t="s">
        <v>75</v>
      </c>
      <c r="C25" s="57">
        <v>1</v>
      </c>
      <c r="D25" s="62">
        <v>15000</v>
      </c>
      <c r="E25" s="27"/>
      <c r="F25" s="27"/>
      <c r="G25" s="18">
        <f t="shared" ref="G25:G29" si="3">C25*D25</f>
        <v>15000</v>
      </c>
      <c r="H25" s="10">
        <f t="shared" si="1"/>
        <v>6861496</v>
      </c>
      <c r="J25" s="16"/>
      <c r="K25" s="17"/>
    </row>
    <row r="26" spans="1:11" ht="15.75" x14ac:dyDescent="0.25">
      <c r="A26" s="57"/>
      <c r="B26" s="57" t="s">
        <v>48</v>
      </c>
      <c r="C26" s="57">
        <v>1</v>
      </c>
      <c r="D26" s="62">
        <v>5000</v>
      </c>
      <c r="E26" s="27"/>
      <c r="F26" s="27"/>
      <c r="G26" s="18">
        <f t="shared" si="3"/>
        <v>5000</v>
      </c>
      <c r="H26" s="10">
        <f t="shared" si="1"/>
        <v>6856496</v>
      </c>
      <c r="J26" s="16"/>
      <c r="K26" s="17"/>
    </row>
    <row r="27" spans="1:11" ht="15.75" x14ac:dyDescent="0.25">
      <c r="A27" s="57"/>
      <c r="B27" s="57" t="s">
        <v>56</v>
      </c>
      <c r="C27" s="57">
        <v>1</v>
      </c>
      <c r="D27" s="62">
        <v>330000</v>
      </c>
      <c r="E27" s="27"/>
      <c r="F27" s="27"/>
      <c r="G27" s="18">
        <f t="shared" si="3"/>
        <v>330000</v>
      </c>
      <c r="H27" s="10">
        <f t="shared" si="1"/>
        <v>6526496</v>
      </c>
      <c r="J27" s="16"/>
      <c r="K27" s="17"/>
    </row>
    <row r="28" spans="1:11" ht="15.75" x14ac:dyDescent="0.25">
      <c r="A28" s="57"/>
      <c r="B28" s="57"/>
      <c r="C28" s="57"/>
      <c r="D28" s="58"/>
      <c r="E28" s="27"/>
      <c r="F28" s="27"/>
      <c r="G28" s="18">
        <f t="shared" si="3"/>
        <v>0</v>
      </c>
      <c r="H28" s="10">
        <f t="shared" si="1"/>
        <v>6526496</v>
      </c>
      <c r="J28" s="16"/>
      <c r="K28" s="17"/>
    </row>
    <row r="29" spans="1:11" ht="15.75" x14ac:dyDescent="0.25">
      <c r="A29" s="57"/>
      <c r="B29" s="59"/>
      <c r="C29" s="59"/>
      <c r="D29" s="60"/>
      <c r="E29" s="27"/>
      <c r="F29" s="27"/>
      <c r="G29" s="18">
        <f t="shared" si="3"/>
        <v>0</v>
      </c>
      <c r="H29" s="10">
        <f t="shared" si="1"/>
        <v>6526496</v>
      </c>
      <c r="J29" s="16"/>
      <c r="K29" s="17"/>
    </row>
    <row r="30" spans="1:11" ht="15.75" x14ac:dyDescent="0.25">
      <c r="A30" s="12"/>
      <c r="B30" s="24"/>
      <c r="C30" s="24"/>
      <c r="D30" s="25"/>
      <c r="E30" s="27"/>
      <c r="F30" s="27"/>
      <c r="G30" s="18"/>
      <c r="H30" s="10">
        <f t="shared" si="1"/>
        <v>6526496</v>
      </c>
      <c r="J30" s="16"/>
      <c r="K30" s="17"/>
    </row>
    <row r="31" spans="1:11" ht="15.75" x14ac:dyDescent="0.25">
      <c r="A31" s="29" t="s">
        <v>195</v>
      </c>
      <c r="B31" s="57" t="s">
        <v>209</v>
      </c>
      <c r="C31" s="57">
        <v>25</v>
      </c>
      <c r="D31" s="62">
        <v>16000</v>
      </c>
      <c r="E31" s="27"/>
      <c r="F31" s="27"/>
      <c r="G31" s="18">
        <f>C31*D31</f>
        <v>400000</v>
      </c>
      <c r="H31" s="10">
        <f t="shared" si="1"/>
        <v>6126496</v>
      </c>
      <c r="J31" s="16"/>
      <c r="K31" s="17"/>
    </row>
    <row r="32" spans="1:11" ht="15.75" x14ac:dyDescent="0.25">
      <c r="A32" s="12"/>
      <c r="B32" s="57" t="s">
        <v>136</v>
      </c>
      <c r="C32" s="57">
        <v>2</v>
      </c>
      <c r="D32" s="62">
        <v>35000</v>
      </c>
      <c r="E32" s="27"/>
      <c r="F32" s="27"/>
      <c r="G32" s="18">
        <f t="shared" ref="G32:G34" si="4">C32*D32</f>
        <v>70000</v>
      </c>
      <c r="H32" s="10">
        <f t="shared" si="1"/>
        <v>6056496</v>
      </c>
      <c r="J32" s="16"/>
      <c r="K32" s="17"/>
    </row>
    <row r="33" spans="1:11" ht="15.75" x14ac:dyDescent="0.25">
      <c r="A33" s="12"/>
      <c r="B33" s="57" t="s">
        <v>10</v>
      </c>
      <c r="C33" s="57">
        <v>3.5</v>
      </c>
      <c r="D33" s="62">
        <v>120000</v>
      </c>
      <c r="E33" s="27"/>
      <c r="F33" s="27"/>
      <c r="G33" s="18">
        <f t="shared" si="4"/>
        <v>420000</v>
      </c>
      <c r="H33" s="10">
        <f t="shared" si="1"/>
        <v>5636496</v>
      </c>
      <c r="J33" s="16"/>
      <c r="K33" s="17"/>
    </row>
    <row r="34" spans="1:11" ht="15.75" x14ac:dyDescent="0.25">
      <c r="A34" s="12"/>
      <c r="B34" s="57" t="s">
        <v>57</v>
      </c>
      <c r="C34" s="57">
        <v>50</v>
      </c>
      <c r="D34" s="62">
        <v>3800</v>
      </c>
      <c r="E34" s="27"/>
      <c r="F34" s="27"/>
      <c r="G34" s="18">
        <f t="shared" si="4"/>
        <v>190000</v>
      </c>
      <c r="H34" s="10">
        <f t="shared" si="1"/>
        <v>5446496</v>
      </c>
      <c r="J34" s="16"/>
      <c r="K34" s="17"/>
    </row>
    <row r="35" spans="1:11" ht="15.75" x14ac:dyDescent="0.25">
      <c r="A35" s="12"/>
      <c r="B35" s="57" t="s">
        <v>75</v>
      </c>
      <c r="C35" s="57">
        <v>1</v>
      </c>
      <c r="D35" s="62">
        <v>15000</v>
      </c>
      <c r="E35" s="27"/>
      <c r="F35" s="27"/>
      <c r="G35" s="18">
        <f>C35*D35</f>
        <v>15000</v>
      </c>
      <c r="H35" s="10">
        <f t="shared" si="1"/>
        <v>5431496</v>
      </c>
      <c r="J35" s="16"/>
      <c r="K35" s="17"/>
    </row>
    <row r="36" spans="1:11" ht="15.75" x14ac:dyDescent="0.25">
      <c r="A36" s="12"/>
      <c r="B36" s="57" t="s">
        <v>47</v>
      </c>
      <c r="C36" s="57">
        <v>1</v>
      </c>
      <c r="D36" s="62">
        <v>25000</v>
      </c>
      <c r="E36" s="27"/>
      <c r="F36" s="27"/>
      <c r="G36" s="18">
        <f>C36*D36</f>
        <v>25000</v>
      </c>
      <c r="H36" s="10">
        <f t="shared" si="1"/>
        <v>5406496</v>
      </c>
      <c r="J36" s="16"/>
      <c r="K36" s="17"/>
    </row>
    <row r="37" spans="1:11" ht="15.75" x14ac:dyDescent="0.25">
      <c r="A37" s="12"/>
      <c r="B37" s="57" t="s">
        <v>212</v>
      </c>
      <c r="C37" s="57">
        <v>1</v>
      </c>
      <c r="D37" s="62">
        <v>30000</v>
      </c>
      <c r="E37" s="27"/>
      <c r="F37" s="27"/>
      <c r="G37" s="18">
        <f>C37*D37</f>
        <v>30000</v>
      </c>
      <c r="H37" s="10">
        <f t="shared" si="1"/>
        <v>5376496</v>
      </c>
      <c r="J37" s="16"/>
      <c r="K37" s="17"/>
    </row>
    <row r="38" spans="1:11" ht="15.75" x14ac:dyDescent="0.25">
      <c r="A38" s="12"/>
      <c r="B38" s="57" t="s">
        <v>46</v>
      </c>
      <c r="C38" s="57">
        <v>1</v>
      </c>
      <c r="D38" s="62">
        <v>35000</v>
      </c>
      <c r="E38" s="27"/>
      <c r="F38" s="27"/>
      <c r="G38" s="18">
        <f>C38*D38</f>
        <v>35000</v>
      </c>
      <c r="H38" s="10">
        <f t="shared" si="1"/>
        <v>5341496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/>
      <c r="J39" s="16"/>
      <c r="K39" s="17"/>
    </row>
    <row r="40" spans="1:11" ht="15.75" x14ac:dyDescent="0.25">
      <c r="A40" s="29" t="s">
        <v>198</v>
      </c>
      <c r="B40" s="57" t="s">
        <v>209</v>
      </c>
      <c r="C40" s="57">
        <v>25</v>
      </c>
      <c r="D40" s="62">
        <v>16000</v>
      </c>
      <c r="E40" s="27"/>
      <c r="F40" s="27"/>
      <c r="G40" s="18">
        <f>C40*D40</f>
        <v>400000</v>
      </c>
      <c r="H40" s="10">
        <f>H35+E40+F40-G40</f>
        <v>5031496</v>
      </c>
      <c r="J40" s="16"/>
      <c r="K40" s="17"/>
    </row>
    <row r="41" spans="1:11" ht="15.75" x14ac:dyDescent="0.25">
      <c r="A41" s="12"/>
      <c r="B41" s="57" t="s">
        <v>213</v>
      </c>
      <c r="C41" s="57">
        <v>3</v>
      </c>
      <c r="D41" s="58">
        <v>35000</v>
      </c>
      <c r="E41" s="27"/>
      <c r="F41" s="27"/>
      <c r="G41" s="18">
        <f>C41*D41</f>
        <v>105000</v>
      </c>
      <c r="H41" s="10">
        <f t="shared" si="1"/>
        <v>4926496</v>
      </c>
      <c r="J41" s="16"/>
      <c r="K41" s="17"/>
    </row>
    <row r="42" spans="1:11" ht="15.75" x14ac:dyDescent="0.25">
      <c r="A42" s="12"/>
      <c r="B42" s="57" t="s">
        <v>10</v>
      </c>
      <c r="C42" s="57">
        <v>3.5</v>
      </c>
      <c r="D42" s="58">
        <v>120000</v>
      </c>
      <c r="E42" s="27"/>
      <c r="F42" s="27"/>
      <c r="G42" s="18">
        <f>C42*D42</f>
        <v>420000</v>
      </c>
      <c r="H42" s="10">
        <f t="shared" si="1"/>
        <v>4506496</v>
      </c>
      <c r="J42" s="16"/>
      <c r="K42" s="17"/>
    </row>
    <row r="43" spans="1:11" ht="15.75" x14ac:dyDescent="0.25">
      <c r="A43" s="12"/>
      <c r="B43" s="57" t="s">
        <v>210</v>
      </c>
      <c r="C43" s="57">
        <v>50</v>
      </c>
      <c r="D43" s="58">
        <v>3800</v>
      </c>
      <c r="E43" s="27"/>
      <c r="F43" s="27"/>
      <c r="G43" s="18">
        <f>C43*D43</f>
        <v>190000</v>
      </c>
      <c r="H43" s="10">
        <f t="shared" si="1"/>
        <v>4316496</v>
      </c>
      <c r="J43" s="16"/>
      <c r="K43" s="17"/>
    </row>
    <row r="44" spans="1:11" ht="15.75" x14ac:dyDescent="0.25">
      <c r="A44" s="12"/>
      <c r="B44" s="57" t="s">
        <v>214</v>
      </c>
      <c r="C44" s="57">
        <v>1</v>
      </c>
      <c r="D44" s="58">
        <v>15000</v>
      </c>
      <c r="E44" s="27"/>
      <c r="F44" s="27"/>
      <c r="G44" s="18">
        <f>C44*D44</f>
        <v>15000</v>
      </c>
      <c r="H44" s="10">
        <f t="shared" si="1"/>
        <v>4301496</v>
      </c>
      <c r="J44" s="16"/>
      <c r="K44" s="17"/>
    </row>
    <row r="45" spans="1:11" ht="15.75" x14ac:dyDescent="0.25">
      <c r="A45" s="12"/>
      <c r="B45" s="57" t="s">
        <v>95</v>
      </c>
      <c r="C45" s="57">
        <v>1</v>
      </c>
      <c r="D45" s="58">
        <v>30000</v>
      </c>
      <c r="E45" s="27"/>
      <c r="F45" s="27"/>
      <c r="G45" s="18">
        <f t="shared" ref="G45:G48" si="5">C45*D45</f>
        <v>30000</v>
      </c>
      <c r="H45" s="10">
        <f t="shared" si="1"/>
        <v>4271496</v>
      </c>
      <c r="J45" s="16"/>
      <c r="K45" s="17"/>
    </row>
    <row r="46" spans="1:11" ht="15.75" x14ac:dyDescent="0.25">
      <c r="A46" s="12"/>
      <c r="B46" s="57" t="s">
        <v>215</v>
      </c>
      <c r="C46" s="57">
        <v>1</v>
      </c>
      <c r="D46" s="58">
        <v>30000</v>
      </c>
      <c r="E46" s="27"/>
      <c r="F46" s="27"/>
      <c r="G46" s="18">
        <f t="shared" si="5"/>
        <v>30000</v>
      </c>
      <c r="H46" s="10">
        <f t="shared" si="1"/>
        <v>4241496</v>
      </c>
      <c r="J46" s="16"/>
      <c r="K46" s="17"/>
    </row>
    <row r="47" spans="1:11" ht="15.75" x14ac:dyDescent="0.25">
      <c r="A47" s="12"/>
      <c r="B47" s="57"/>
      <c r="C47" s="57"/>
      <c r="D47" s="58"/>
      <c r="E47" s="27"/>
      <c r="F47" s="27"/>
      <c r="G47" s="18">
        <f t="shared" si="5"/>
        <v>0</v>
      </c>
      <c r="H47" s="10">
        <f t="shared" si="1"/>
        <v>4241496</v>
      </c>
      <c r="J47" s="16"/>
      <c r="K47" s="17"/>
    </row>
    <row r="48" spans="1:11" ht="15.75" x14ac:dyDescent="0.25">
      <c r="A48" s="12"/>
      <c r="B48" s="24"/>
      <c r="C48" s="24"/>
      <c r="D48" s="25"/>
      <c r="E48" s="27"/>
      <c r="F48" s="27"/>
      <c r="G48" s="18">
        <f t="shared" si="5"/>
        <v>0</v>
      </c>
      <c r="H48" s="10">
        <f t="shared" si="1"/>
        <v>4241496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4241496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4241496</v>
      </c>
      <c r="J50" s="16"/>
      <c r="K50" s="17"/>
    </row>
    <row r="51" spans="1:11" ht="15.75" x14ac:dyDescent="0.25">
      <c r="A51" s="19" t="s">
        <v>207</v>
      </c>
      <c r="B51" s="19"/>
      <c r="C51" s="19"/>
      <c r="D51" s="20"/>
      <c r="E51" s="21">
        <f>SUM(E5:E19)</f>
        <v>1000000</v>
      </c>
      <c r="F51" s="21">
        <f>SUM(F5:F19)</f>
        <v>5000000</v>
      </c>
      <c r="G51" s="48">
        <f>SUM(G5:G50)</f>
        <v>5047000</v>
      </c>
      <c r="H51" s="50">
        <f>H4+E52-G51</f>
        <v>4151496</v>
      </c>
    </row>
    <row r="52" spans="1:11" ht="15.75" x14ac:dyDescent="0.25">
      <c r="A52" s="52" t="s">
        <v>208</v>
      </c>
      <c r="B52" s="53"/>
      <c r="C52" s="22"/>
      <c r="D52" s="23"/>
      <c r="E52" s="54">
        <f>E51+F51</f>
        <v>6000000</v>
      </c>
      <c r="F52" s="55"/>
      <c r="G52" s="49"/>
      <c r="H52" s="51"/>
    </row>
  </sheetData>
  <mergeCells count="6">
    <mergeCell ref="A1:H1"/>
    <mergeCell ref="E2:F2"/>
    <mergeCell ref="G51:G52"/>
    <mergeCell ref="H51:H52"/>
    <mergeCell ref="A52:B52"/>
    <mergeCell ref="E52:F5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T1-23</vt:lpstr>
      <vt:lpstr>T2-23</vt:lpstr>
      <vt:lpstr>T3-23</vt:lpstr>
      <vt:lpstr>T4-23</vt:lpstr>
      <vt:lpstr>T5-23</vt:lpstr>
      <vt:lpstr>T6-23</vt:lpstr>
      <vt:lpstr>T7-23</vt:lpstr>
      <vt:lpstr>T8-23</vt:lpstr>
      <vt:lpstr>T9-23</vt:lpstr>
      <vt:lpstr>T10-23</vt:lpstr>
      <vt:lpstr>T11-23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</cp:lastModifiedBy>
  <dcterms:created xsi:type="dcterms:W3CDTF">2022-06-11T02:23:38Z</dcterms:created>
  <dcterms:modified xsi:type="dcterms:W3CDTF">2023-12-05T14:19:16Z</dcterms:modified>
</cp:coreProperties>
</file>