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D:\Quy NTCM\Quy moi quan trong\CMKTX\2024\"/>
    </mc:Choice>
  </mc:AlternateContent>
  <xr:revisionPtr revIDLastSave="0" documentId="13_ncr:1_{C5B9AE62-21AC-4963-B6DC-B19705766D4B}" xr6:coauthVersionLast="47" xr6:coauthVersionMax="47" xr10:uidLastSave="{00000000-0000-0000-0000-000000000000}"/>
  <bookViews>
    <workbookView xWindow="-110" yWindow="-110" windowWidth="19420" windowHeight="10300" xr2:uid="{F5361CE4-EE00-4577-80C2-FD8D431E631C}"/>
  </bookViews>
  <sheets>
    <sheet name="TK KHanhly dieu chinh" sheetId="7" r:id="rId1"/>
    <sheet name="1575 saukhixuly" sheetId="8" r:id="rId2"/>
    <sheet name="1501-1" sheetId="5" r:id="rId3"/>
    <sheet name="TK chị Khánh Ly" sheetId="4" r:id="rId4"/>
    <sheet name="1575" sheetId="2" r:id="rId5"/>
    <sheet name="1501" sheetId="3" state="hidden" r:id="rId6"/>
    <sheet name="1575 (2)" sheetId="6" state="hidden" r:id="rId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60" i="8" l="1"/>
  <c r="E161" i="8" s="1"/>
  <c r="C166" i="8"/>
  <c r="D168" i="8"/>
  <c r="E65" i="7"/>
  <c r="F43" i="5"/>
  <c r="F44" i="5" s="1"/>
  <c r="F45" i="5" s="1"/>
  <c r="F46" i="5" s="1"/>
  <c r="F47" i="5" s="1"/>
  <c r="I161" i="2"/>
  <c r="H161" i="2"/>
  <c r="G161" i="2"/>
  <c r="D161" i="8"/>
  <c r="C161" i="8"/>
  <c r="F7" i="8"/>
  <c r="F8" i="8" s="1"/>
  <c r="F9" i="8" s="1"/>
  <c r="F10" i="8" s="1"/>
  <c r="F11" i="8" s="1"/>
  <c r="F12" i="8" s="1"/>
  <c r="F13" i="8" s="1"/>
  <c r="F14" i="8" s="1"/>
  <c r="F15" i="8" s="1"/>
  <c r="F16" i="8" s="1"/>
  <c r="F17" i="8" s="1"/>
  <c r="F18" i="8" s="1"/>
  <c r="F19" i="8" s="1"/>
  <c r="F20" i="8" s="1"/>
  <c r="F21" i="8" s="1"/>
  <c r="F22" i="8" s="1"/>
  <c r="F23" i="8" s="1"/>
  <c r="F24" i="8" s="1"/>
  <c r="F25" i="8" s="1"/>
  <c r="F26" i="8" s="1"/>
  <c r="F27" i="8" s="1"/>
  <c r="F28" i="8" s="1"/>
  <c r="F29" i="8" s="1"/>
  <c r="F30" i="8" s="1"/>
  <c r="F31" i="8" s="1"/>
  <c r="F32" i="8" s="1"/>
  <c r="F33" i="8" s="1"/>
  <c r="F34" i="8" s="1"/>
  <c r="F35" i="8" s="1"/>
  <c r="F36" i="8" s="1"/>
  <c r="F37" i="8" s="1"/>
  <c r="F38" i="8" s="1"/>
  <c r="F39" i="8" s="1"/>
  <c r="F40" i="8" s="1"/>
  <c r="F41" i="8" s="1"/>
  <c r="F42" i="8" s="1"/>
  <c r="F43" i="8" s="1"/>
  <c r="F44" i="8" s="1"/>
  <c r="F45" i="8" s="1"/>
  <c r="F46" i="8" s="1"/>
  <c r="F47" i="8" s="1"/>
  <c r="F48" i="8" s="1"/>
  <c r="F49" i="8" s="1"/>
  <c r="F50" i="8" s="1"/>
  <c r="F51" i="8" s="1"/>
  <c r="F52" i="8" s="1"/>
  <c r="F53" i="8" s="1"/>
  <c r="F54" i="8" s="1"/>
  <c r="F55" i="8" s="1"/>
  <c r="F56" i="8" s="1"/>
  <c r="F57" i="8" s="1"/>
  <c r="F58" i="8" s="1"/>
  <c r="F59" i="8" s="1"/>
  <c r="F60" i="8" s="1"/>
  <c r="F61" i="8" s="1"/>
  <c r="F62" i="8" s="1"/>
  <c r="F63" i="8" s="1"/>
  <c r="F64" i="8" s="1"/>
  <c r="F65" i="8" s="1"/>
  <c r="F66" i="8" s="1"/>
  <c r="F67" i="8" s="1"/>
  <c r="F68" i="8" s="1"/>
  <c r="F69" i="8" s="1"/>
  <c r="F70" i="8" s="1"/>
  <c r="F71" i="8" s="1"/>
  <c r="F72" i="8" s="1"/>
  <c r="F73" i="8" s="1"/>
  <c r="F74" i="8" s="1"/>
  <c r="F75" i="8" s="1"/>
  <c r="F76" i="8" s="1"/>
  <c r="F77" i="8" s="1"/>
  <c r="F78" i="8" s="1"/>
  <c r="F79" i="8" s="1"/>
  <c r="F80" i="8" s="1"/>
  <c r="F81" i="8" s="1"/>
  <c r="F82" i="8" s="1"/>
  <c r="F83" i="8" s="1"/>
  <c r="F84" i="8" s="1"/>
  <c r="F85" i="8" s="1"/>
  <c r="F86" i="8" s="1"/>
  <c r="F87" i="8" s="1"/>
  <c r="F88" i="8" s="1"/>
  <c r="F89" i="8" s="1"/>
  <c r="F90" i="8" s="1"/>
  <c r="F91" i="8" s="1"/>
  <c r="F92" i="8" s="1"/>
  <c r="F93" i="8" s="1"/>
  <c r="F94" i="8" s="1"/>
  <c r="F95" i="8" s="1"/>
  <c r="F96" i="8" s="1"/>
  <c r="F97" i="8" s="1"/>
  <c r="F98" i="8" s="1"/>
  <c r="F99" i="8" s="1"/>
  <c r="F100" i="8" s="1"/>
  <c r="F101" i="8" s="1"/>
  <c r="F102" i="8" s="1"/>
  <c r="F103" i="8" s="1"/>
  <c r="F104" i="8" s="1"/>
  <c r="F105" i="8" s="1"/>
  <c r="F106" i="8" s="1"/>
  <c r="F107" i="8" s="1"/>
  <c r="F108" i="8" s="1"/>
  <c r="F109" i="8" s="1"/>
  <c r="F110" i="8" s="1"/>
  <c r="F111" i="8" s="1"/>
  <c r="F112" i="8" s="1"/>
  <c r="F113" i="8" s="1"/>
  <c r="F114" i="8" s="1"/>
  <c r="F115" i="8" s="1"/>
  <c r="F116" i="8" s="1"/>
  <c r="F117" i="8" s="1"/>
  <c r="F118" i="8" s="1"/>
  <c r="F119" i="8" s="1"/>
  <c r="F120" i="8" s="1"/>
  <c r="F121" i="8" s="1"/>
  <c r="F122" i="8" s="1"/>
  <c r="F123" i="8" s="1"/>
  <c r="F124" i="8" s="1"/>
  <c r="F125" i="8" s="1"/>
  <c r="F126" i="8" s="1"/>
  <c r="F127" i="8" s="1"/>
  <c r="F128" i="8" s="1"/>
  <c r="F129" i="8" s="1"/>
  <c r="F130" i="8" s="1"/>
  <c r="F131" i="8" s="1"/>
  <c r="F132" i="8" s="1"/>
  <c r="F133" i="8" s="1"/>
  <c r="F134" i="8" s="1"/>
  <c r="F135" i="8" s="1"/>
  <c r="F136" i="8" s="1"/>
  <c r="F137" i="8" s="1"/>
  <c r="F138" i="8" s="1"/>
  <c r="F139" i="8" s="1"/>
  <c r="F140" i="8" s="1"/>
  <c r="F141" i="8" s="1"/>
  <c r="F142" i="8" s="1"/>
  <c r="F143" i="8" s="1"/>
  <c r="F144" i="8" s="1"/>
  <c r="F145" i="8" s="1"/>
  <c r="F146" i="8" s="1"/>
  <c r="F147" i="8" s="1"/>
  <c r="F148" i="8" s="1"/>
  <c r="F149" i="8" s="1"/>
  <c r="F150" i="8" s="1"/>
  <c r="F151" i="8" s="1"/>
  <c r="F152" i="8" s="1"/>
  <c r="F153" i="8" s="1"/>
  <c r="F154" i="8" s="1"/>
  <c r="F155" i="8" s="1"/>
  <c r="F156" i="8" s="1"/>
  <c r="F157" i="8" s="1"/>
  <c r="F158" i="8" s="1"/>
  <c r="F159" i="8" s="1"/>
  <c r="F160" i="8" s="1"/>
  <c r="D65" i="7"/>
  <c r="C65" i="7"/>
  <c r="E7" i="7"/>
  <c r="E8" i="7" s="1"/>
  <c r="E9" i="7" s="1"/>
  <c r="E10" i="7" s="1"/>
  <c r="E11" i="7" s="1"/>
  <c r="E12" i="7" s="1"/>
  <c r="E13" i="7" s="1"/>
  <c r="E14" i="7" s="1"/>
  <c r="E15" i="7" s="1"/>
  <c r="E16" i="7" s="1"/>
  <c r="E17" i="7" s="1"/>
  <c r="E18" i="7" s="1"/>
  <c r="E19" i="7" s="1"/>
  <c r="E20" i="7" s="1"/>
  <c r="E21" i="7" s="1"/>
  <c r="E22" i="7" s="1"/>
  <c r="E23" i="7" s="1"/>
  <c r="E24" i="7" s="1"/>
  <c r="E25" i="7" s="1"/>
  <c r="E26" i="7" s="1"/>
  <c r="E27" i="7" s="1"/>
  <c r="E28" i="7" s="1"/>
  <c r="E29" i="7" s="1"/>
  <c r="E30" i="7" s="1"/>
  <c r="E31" i="7" s="1"/>
  <c r="E32" i="7" s="1"/>
  <c r="E33" i="7" s="1"/>
  <c r="E34" i="7" s="1"/>
  <c r="E35" i="7" s="1"/>
  <c r="E36" i="7" s="1"/>
  <c r="E37" i="7" s="1"/>
  <c r="E38" i="7" s="1"/>
  <c r="E39" i="7" s="1"/>
  <c r="E40" i="7" s="1"/>
  <c r="E41" i="7" s="1"/>
  <c r="E42" i="7" s="1"/>
  <c r="E43" i="7" s="1"/>
  <c r="E44" i="7" s="1"/>
  <c r="E45" i="7" s="1"/>
  <c r="E46" i="7" s="1"/>
  <c r="E47" i="7" s="1"/>
  <c r="E48" i="7" s="1"/>
  <c r="E49" i="7" s="1"/>
  <c r="E50" i="7" s="1"/>
  <c r="E51" i="7" s="1"/>
  <c r="E52" i="7" s="1"/>
  <c r="E53" i="7" s="1"/>
  <c r="E54" i="7" s="1"/>
  <c r="E55" i="7" s="1"/>
  <c r="E56" i="7" s="1"/>
  <c r="E57" i="7" s="1"/>
  <c r="E58" i="7" s="1"/>
  <c r="E59" i="7" s="1"/>
  <c r="E60" i="7" s="1"/>
  <c r="E61" i="7" s="1"/>
  <c r="E62" i="7" s="1"/>
  <c r="E63" i="7" s="1"/>
  <c r="E64" i="7" s="1"/>
  <c r="E7" i="4"/>
  <c r="E8" i="4" s="1"/>
  <c r="E9" i="4" s="1"/>
  <c r="E10" i="4" s="1"/>
  <c r="E11" i="4" s="1"/>
  <c r="E12" i="4" s="1"/>
  <c r="E13" i="4" s="1"/>
  <c r="E14" i="4" s="1"/>
  <c r="E15" i="4" s="1"/>
  <c r="E16" i="4" s="1"/>
  <c r="E17" i="4" s="1"/>
  <c r="E18" i="4" s="1"/>
  <c r="E19" i="4" s="1"/>
  <c r="E20" i="4" s="1"/>
  <c r="E21" i="4" s="1"/>
  <c r="E22" i="4" s="1"/>
  <c r="E23" i="4" s="1"/>
  <c r="E24" i="4" s="1"/>
  <c r="E25" i="4" s="1"/>
  <c r="E26" i="4" s="1"/>
  <c r="E27" i="4" s="1"/>
  <c r="E28" i="4" s="1"/>
  <c r="E29" i="4" s="1"/>
  <c r="E30" i="4" s="1"/>
  <c r="E31" i="4" s="1"/>
  <c r="E32" i="4" s="1"/>
  <c r="E33" i="4" s="1"/>
  <c r="E34" i="4" s="1"/>
  <c r="E35" i="4" s="1"/>
  <c r="E36" i="4" s="1"/>
  <c r="E37" i="4" s="1"/>
  <c r="E38" i="4" s="1"/>
  <c r="E39" i="4" s="1"/>
  <c r="E40" i="4" s="1"/>
  <c r="E41" i="4" s="1"/>
  <c r="E42" i="4" s="1"/>
  <c r="E43" i="4" s="1"/>
  <c r="E44" i="4" s="1"/>
  <c r="E45" i="4" s="1"/>
  <c r="E46" i="4" s="1"/>
  <c r="E47" i="4" s="1"/>
  <c r="E48" i="4" s="1"/>
  <c r="E49" i="4" s="1"/>
  <c r="E50" i="4" s="1"/>
  <c r="E51" i="4" s="1"/>
  <c r="E52" i="4" s="1"/>
  <c r="E53" i="4" s="1"/>
  <c r="E54" i="4" s="1"/>
  <c r="E55" i="4" s="1"/>
  <c r="E56" i="4" s="1"/>
  <c r="E57" i="4" s="1"/>
  <c r="E58" i="4" s="1"/>
  <c r="E59" i="4" s="1"/>
  <c r="E60" i="4" s="1"/>
  <c r="E61" i="4" s="1"/>
  <c r="E62" i="4" s="1"/>
  <c r="E63" i="4" s="1"/>
  <c r="C160" i="2"/>
  <c r="D159" i="2"/>
  <c r="C159" i="2"/>
  <c r="E158" i="6"/>
  <c r="D158" i="6"/>
  <c r="C158" i="6"/>
  <c r="C159" i="6" s="1"/>
  <c r="F158" i="6" s="1"/>
  <c r="C165" i="6" s="1"/>
  <c r="C166" i="6" s="1"/>
  <c r="G152" i="6"/>
  <c r="I151" i="6"/>
  <c r="H151" i="6"/>
  <c r="G145" i="6"/>
  <c r="G142" i="6"/>
  <c r="G137" i="6"/>
  <c r="F6" i="6"/>
  <c r="F7" i="6" s="1"/>
  <c r="F8" i="6" s="1"/>
  <c r="F9" i="6" s="1"/>
  <c r="F10" i="6" s="1"/>
  <c r="F11" i="6" s="1"/>
  <c r="F12" i="6" s="1"/>
  <c r="F13" i="6" s="1"/>
  <c r="F14" i="6" s="1"/>
  <c r="F15" i="6" s="1"/>
  <c r="F16" i="6" s="1"/>
  <c r="F17" i="6" s="1"/>
  <c r="F18" i="6" s="1"/>
  <c r="F19" i="6" s="1"/>
  <c r="F20" i="6" s="1"/>
  <c r="F21" i="6" s="1"/>
  <c r="F22" i="6" s="1"/>
  <c r="F23" i="6" s="1"/>
  <c r="F24" i="6" s="1"/>
  <c r="F25" i="6" s="1"/>
  <c r="F26" i="6" s="1"/>
  <c r="F27" i="6" s="1"/>
  <c r="F28" i="6" s="1"/>
  <c r="F29" i="6" s="1"/>
  <c r="F30" i="6" s="1"/>
  <c r="F31" i="6" s="1"/>
  <c r="F32" i="6" s="1"/>
  <c r="F33" i="6" s="1"/>
  <c r="F34" i="6" s="1"/>
  <c r="F35" i="6" s="1"/>
  <c r="F36" i="6" s="1"/>
  <c r="F37" i="6" s="1"/>
  <c r="F38" i="6" s="1"/>
  <c r="F39" i="6" s="1"/>
  <c r="F40" i="6" s="1"/>
  <c r="F41" i="6" s="1"/>
  <c r="F42" i="6" s="1"/>
  <c r="F43" i="6" s="1"/>
  <c r="F44" i="6" s="1"/>
  <c r="F45" i="6" s="1"/>
  <c r="F46" i="6" s="1"/>
  <c r="F47" i="6" s="1"/>
  <c r="F48" i="6" s="1"/>
  <c r="F49" i="6" s="1"/>
  <c r="F50" i="6" s="1"/>
  <c r="F51" i="6" s="1"/>
  <c r="F52" i="6" s="1"/>
  <c r="F53" i="6" s="1"/>
  <c r="F54" i="6" s="1"/>
  <c r="F55" i="6" s="1"/>
  <c r="F56" i="6" s="1"/>
  <c r="F57" i="6" s="1"/>
  <c r="F58" i="6" s="1"/>
  <c r="F59" i="6" s="1"/>
  <c r="F60" i="6" s="1"/>
  <c r="F61" i="6" s="1"/>
  <c r="F62" i="6" s="1"/>
  <c r="F63" i="6" s="1"/>
  <c r="F64" i="6" s="1"/>
  <c r="F65" i="6" s="1"/>
  <c r="F66" i="6" s="1"/>
  <c r="F67" i="6" s="1"/>
  <c r="F68" i="6" s="1"/>
  <c r="F69" i="6" s="1"/>
  <c r="F70" i="6" s="1"/>
  <c r="F71" i="6" s="1"/>
  <c r="F72" i="6" s="1"/>
  <c r="F73" i="6" s="1"/>
  <c r="F74" i="6" s="1"/>
  <c r="F75" i="6" s="1"/>
  <c r="F76" i="6" s="1"/>
  <c r="F77" i="6" s="1"/>
  <c r="F78" i="6" s="1"/>
  <c r="F79" i="6" s="1"/>
  <c r="F80" i="6" s="1"/>
  <c r="F81" i="6" s="1"/>
  <c r="F82" i="6" s="1"/>
  <c r="F83" i="6" s="1"/>
  <c r="F84" i="6" s="1"/>
  <c r="F85" i="6" s="1"/>
  <c r="F86" i="6" s="1"/>
  <c r="F87" i="6" s="1"/>
  <c r="F88" i="6" s="1"/>
  <c r="F89" i="6" s="1"/>
  <c r="F90" i="6" s="1"/>
  <c r="F91" i="6" s="1"/>
  <c r="F92" i="6" s="1"/>
  <c r="F93" i="6" s="1"/>
  <c r="F94" i="6" s="1"/>
  <c r="F95" i="6" s="1"/>
  <c r="F96" i="6" s="1"/>
  <c r="F97" i="6" s="1"/>
  <c r="F98" i="6" s="1"/>
  <c r="F99" i="6" s="1"/>
  <c r="F100" i="6" s="1"/>
  <c r="F101" i="6" s="1"/>
  <c r="F102" i="6" s="1"/>
  <c r="F103" i="6" s="1"/>
  <c r="F104" i="6" s="1"/>
  <c r="F105" i="6" s="1"/>
  <c r="F106" i="6" s="1"/>
  <c r="F107" i="6" s="1"/>
  <c r="F108" i="6" s="1"/>
  <c r="F109" i="6" s="1"/>
  <c r="F110" i="6" s="1"/>
  <c r="F111" i="6" s="1"/>
  <c r="F112" i="6" s="1"/>
  <c r="F113" i="6" s="1"/>
  <c r="F114" i="6" s="1"/>
  <c r="F115" i="6" s="1"/>
  <c r="F116" i="6" s="1"/>
  <c r="F117" i="6" s="1"/>
  <c r="F118" i="6" s="1"/>
  <c r="F119" i="6" s="1"/>
  <c r="F120" i="6" s="1"/>
  <c r="F121" i="6" s="1"/>
  <c r="F122" i="6" s="1"/>
  <c r="F123" i="6" s="1"/>
  <c r="F124" i="6" s="1"/>
  <c r="F125" i="6" s="1"/>
  <c r="F126" i="6" s="1"/>
  <c r="F127" i="6" s="1"/>
  <c r="F128" i="6" s="1"/>
  <c r="F129" i="6" s="1"/>
  <c r="F130" i="6" s="1"/>
  <c r="F131" i="6" s="1"/>
  <c r="F132" i="6" s="1"/>
  <c r="F133" i="6" s="1"/>
  <c r="F134" i="6" s="1"/>
  <c r="F135" i="6" s="1"/>
  <c r="F136" i="6" s="1"/>
  <c r="F137" i="6" s="1"/>
  <c r="F138" i="6" s="1"/>
  <c r="F139" i="6" s="1"/>
  <c r="F140" i="6" s="1"/>
  <c r="F141" i="6" s="1"/>
  <c r="F142" i="6" s="1"/>
  <c r="F143" i="6" s="1"/>
  <c r="F144" i="6" s="1"/>
  <c r="F145" i="6" s="1"/>
  <c r="F146" i="6" s="1"/>
  <c r="F147" i="6" s="1"/>
  <c r="F148" i="6" s="1"/>
  <c r="F149" i="6" s="1"/>
  <c r="F150" i="6" s="1"/>
  <c r="F151" i="6" s="1"/>
  <c r="F152" i="6" s="1"/>
  <c r="F153" i="6" s="1"/>
  <c r="F154" i="6" s="1"/>
  <c r="F155" i="6" s="1"/>
  <c r="F156" i="6" s="1"/>
  <c r="F157" i="6" s="1"/>
  <c r="D64" i="4"/>
  <c r="E48" i="5"/>
  <c r="D48" i="5"/>
  <c r="F6" i="5"/>
  <c r="F7" i="5" s="1"/>
  <c r="F8" i="5" s="1"/>
  <c r="F9" i="5" s="1"/>
  <c r="F10" i="5" s="1"/>
  <c r="F11" i="5" s="1"/>
  <c r="F12" i="5" s="1"/>
  <c r="F13" i="5" s="1"/>
  <c r="F14" i="5" s="1"/>
  <c r="F15" i="5" s="1"/>
  <c r="F16" i="5" s="1"/>
  <c r="F17" i="5" s="1"/>
  <c r="F18" i="5" s="1"/>
  <c r="F19" i="5" s="1"/>
  <c r="F20" i="5" s="1"/>
  <c r="F21" i="5" s="1"/>
  <c r="F22" i="5" s="1"/>
  <c r="F23" i="5" s="1"/>
  <c r="F24" i="5" s="1"/>
  <c r="F25" i="5" s="1"/>
  <c r="F26" i="5" s="1"/>
  <c r="F27" i="5" s="1"/>
  <c r="F28" i="5" s="1"/>
  <c r="F29" i="5" s="1"/>
  <c r="F30" i="5" s="1"/>
  <c r="F31" i="5" s="1"/>
  <c r="F32" i="5" s="1"/>
  <c r="F33" i="5" s="1"/>
  <c r="F34" i="5" s="1"/>
  <c r="F35" i="5" s="1"/>
  <c r="F36" i="5" s="1"/>
  <c r="F37" i="5" s="1"/>
  <c r="F38" i="5" s="1"/>
  <c r="F39" i="5" s="1"/>
  <c r="F40" i="5" s="1"/>
  <c r="F41" i="5" s="1"/>
  <c r="F42" i="5" s="1"/>
  <c r="F3" i="5"/>
  <c r="C162" i="8" l="1"/>
  <c r="F161" i="8" s="1"/>
  <c r="C167" i="8" s="1"/>
  <c r="C168" i="8" s="1"/>
  <c r="D169" i="8" s="1"/>
  <c r="F48" i="5"/>
  <c r="C164" i="2" l="1"/>
  <c r="C167" i="2" s="1"/>
  <c r="F45" i="3"/>
  <c r="E45" i="3"/>
  <c r="D45" i="3"/>
  <c r="C45" i="3"/>
  <c r="G148" i="2"/>
  <c r="H147" i="2"/>
  <c r="I152" i="2" s="1"/>
  <c r="G132" i="2"/>
  <c r="G123" i="2"/>
  <c r="G111" i="2"/>
  <c r="E159" i="2"/>
  <c r="F7" i="2"/>
  <c r="F8" i="2" s="1"/>
  <c r="F9" i="2" s="1"/>
  <c r="F10" i="2" s="1"/>
  <c r="F11" i="2" s="1"/>
  <c r="F12" i="2" s="1"/>
  <c r="F13" i="2" s="1"/>
  <c r="F14" i="2" s="1"/>
  <c r="F15" i="2" s="1"/>
  <c r="F16" i="2" s="1"/>
  <c r="F17" i="2" s="1"/>
  <c r="F18" i="2" s="1"/>
  <c r="F19" i="2" s="1"/>
  <c r="F20" i="2" s="1"/>
  <c r="F21" i="2" s="1"/>
  <c r="F22" i="2" s="1"/>
  <c r="F23" i="2" s="1"/>
  <c r="F24" i="2" s="1"/>
  <c r="F25" i="2" s="1"/>
  <c r="F26" i="2" s="1"/>
  <c r="F27" i="2" s="1"/>
  <c r="F28" i="2" s="1"/>
  <c r="F29" i="2" s="1"/>
  <c r="F30" i="2" s="1"/>
  <c r="F31" i="2" s="1"/>
  <c r="F32" i="2" s="1"/>
  <c r="F33" i="2" s="1"/>
  <c r="F34" i="2" s="1"/>
  <c r="F35" i="2" s="1"/>
  <c r="F36" i="2" s="1"/>
  <c r="F37" i="2" s="1"/>
  <c r="F38" i="2" s="1"/>
  <c r="F39" i="2" s="1"/>
  <c r="F40" i="2" s="1"/>
  <c r="F41" i="2" s="1"/>
  <c r="F42" i="2" s="1"/>
  <c r="F43" i="2" s="1"/>
  <c r="F44" i="2" s="1"/>
  <c r="F45" i="2" s="1"/>
  <c r="F46" i="2" s="1"/>
  <c r="F47" i="2" s="1"/>
  <c r="F48" i="2" s="1"/>
  <c r="F49" i="2" s="1"/>
  <c r="F50" i="2" s="1"/>
  <c r="F51" i="2" s="1"/>
  <c r="F52" i="2" s="1"/>
  <c r="F53" i="2" s="1"/>
  <c r="F54" i="2" s="1"/>
  <c r="F55" i="2" s="1"/>
  <c r="F56" i="2" s="1"/>
  <c r="F57" i="2" s="1"/>
  <c r="F58" i="2" s="1"/>
  <c r="F59" i="2" s="1"/>
  <c r="F60" i="2" s="1"/>
  <c r="F61" i="2" s="1"/>
  <c r="F62" i="2" s="1"/>
  <c r="F63" i="2" s="1"/>
  <c r="F64" i="2" s="1"/>
  <c r="F65" i="2" s="1"/>
  <c r="F66" i="2" s="1"/>
  <c r="F67" i="2" s="1"/>
  <c r="F68" i="2" s="1"/>
  <c r="F69" i="2" s="1"/>
  <c r="F70" i="2" s="1"/>
  <c r="F71" i="2" s="1"/>
  <c r="F72" i="2" s="1"/>
  <c r="F73" i="2" s="1"/>
  <c r="F74" i="2" s="1"/>
  <c r="F75" i="2" s="1"/>
  <c r="F76" i="2" s="1"/>
  <c r="F77" i="2" s="1"/>
  <c r="F78" i="2" s="1"/>
  <c r="F79" i="2" s="1"/>
  <c r="F80" i="2" s="1"/>
  <c r="F81" i="2" s="1"/>
  <c r="F82" i="2" s="1"/>
  <c r="F83" i="2" s="1"/>
  <c r="F84" i="2" s="1"/>
  <c r="F85" i="2" s="1"/>
  <c r="F86" i="2" s="1"/>
  <c r="F87" i="2" s="1"/>
  <c r="F88" i="2" s="1"/>
  <c r="F89" i="2" s="1"/>
  <c r="F90" i="2" s="1"/>
  <c r="F91" i="2" s="1"/>
  <c r="F92" i="2" s="1"/>
  <c r="F93" i="2" s="1"/>
  <c r="F94" i="2" s="1"/>
  <c r="F95" i="2" s="1"/>
  <c r="F96" i="2" s="1"/>
  <c r="F97" i="2" s="1"/>
  <c r="F98" i="2" s="1"/>
  <c r="C64" i="4"/>
  <c r="E64" i="4" s="1"/>
  <c r="F159" i="2" l="1"/>
  <c r="C46" i="3" l="1"/>
  <c r="F6" i="3"/>
  <c r="F7" i="3" s="1"/>
  <c r="F8" i="3" s="1"/>
  <c r="F9" i="3" s="1"/>
  <c r="F10" i="3" s="1"/>
  <c r="F11" i="3" s="1"/>
  <c r="F12" i="3" s="1"/>
  <c r="F13" i="3" s="1"/>
  <c r="F14" i="3" s="1"/>
  <c r="F15" i="3" s="1"/>
  <c r="F16" i="3" s="1"/>
  <c r="F17" i="3" s="1"/>
  <c r="F18" i="3" s="1"/>
  <c r="F19" i="3" s="1"/>
  <c r="F20" i="3" s="1"/>
  <c r="F21" i="3" s="1"/>
  <c r="F22" i="3" s="1"/>
  <c r="F23" i="3" s="1"/>
  <c r="F24" i="3" s="1"/>
  <c r="F25" i="3" s="1"/>
  <c r="C166" i="2"/>
  <c r="C165" i="2" l="1"/>
  <c r="F26" i="3" l="1"/>
  <c r="F27" i="3"/>
  <c r="F28" i="3"/>
  <c r="F29" i="3"/>
  <c r="F30" i="3"/>
  <c r="F31" i="3"/>
  <c r="F32" i="3"/>
  <c r="F33" i="3"/>
  <c r="F34" i="3"/>
  <c r="F35" i="3"/>
  <c r="F36" i="3"/>
  <c r="F37" i="3"/>
  <c r="F38" i="3"/>
  <c r="F39" i="3"/>
  <c r="F40" i="3"/>
  <c r="F41" i="3"/>
  <c r="F42" i="3"/>
  <c r="F43" i="3"/>
  <c r="F44" i="3"/>
  <c r="F99" i="2" l="1"/>
  <c r="F100" i="2"/>
  <c r="F101" i="2" s="1"/>
  <c r="F102" i="2" s="1"/>
  <c r="F103" i="2" s="1"/>
  <c r="F104" i="2" s="1"/>
  <c r="F105" i="2" s="1"/>
  <c r="F106" i="2" s="1"/>
  <c r="F107" i="2" s="1"/>
  <c r="F108" i="2" s="1"/>
  <c r="F109" i="2" s="1"/>
  <c r="F110" i="2" s="1"/>
  <c r="F111" i="2" s="1"/>
  <c r="F112" i="2" s="1"/>
  <c r="F113" i="2" s="1"/>
  <c r="F114" i="2" s="1"/>
  <c r="F115" i="2" s="1"/>
  <c r="F116" i="2" s="1"/>
  <c r="F117" i="2" s="1"/>
  <c r="F118" i="2" s="1"/>
  <c r="F119" i="2" s="1"/>
  <c r="F120" i="2" s="1"/>
  <c r="F121" i="2" s="1"/>
  <c r="F122" i="2" s="1"/>
  <c r="F123" i="2" s="1"/>
  <c r="F124" i="2" s="1"/>
  <c r="F125" i="2" s="1"/>
  <c r="F126" i="2" s="1"/>
  <c r="F127" i="2" s="1"/>
  <c r="F128" i="2" s="1"/>
  <c r="F129" i="2" s="1"/>
  <c r="F130" i="2" s="1"/>
  <c r="F131" i="2" s="1"/>
  <c r="F132" i="2" s="1"/>
  <c r="F133" i="2" s="1"/>
  <c r="F134" i="2" s="1"/>
  <c r="F135" i="2" s="1"/>
  <c r="F136" i="2" s="1"/>
  <c r="F137" i="2" s="1"/>
  <c r="F138" i="2" s="1"/>
  <c r="F139" i="2" s="1"/>
  <c r="F140" i="2" s="1"/>
  <c r="F141" i="2" s="1"/>
  <c r="F142" i="2" s="1"/>
  <c r="F143" i="2" s="1"/>
  <c r="F144" i="2" s="1"/>
  <c r="F145" i="2" s="1"/>
  <c r="F146" i="2" s="1"/>
  <c r="F147" i="2" s="1"/>
  <c r="F148" i="2" s="1"/>
  <c r="F149" i="2" s="1"/>
  <c r="F150" i="2" s="1"/>
  <c r="F151" i="2" s="1"/>
  <c r="F152" i="2" s="1"/>
  <c r="F153" i="2" s="1"/>
  <c r="F154" i="2" s="1"/>
  <c r="F155" i="2" s="1"/>
  <c r="F156" i="2" s="1"/>
  <c r="F157" i="2" s="1"/>
  <c r="F158" i="2" s="1"/>
</calcChain>
</file>

<file path=xl/sharedStrings.xml><?xml version="1.0" encoding="utf-8"?>
<sst xmlns="http://schemas.openxmlformats.org/spreadsheetml/2006/main" count="794" uniqueCount="281">
  <si>
    <t>Gia Dinh Le Thanh Cong</t>
  </si>
  <si>
    <t>Nguyen Thi Le</t>
  </si>
  <si>
    <t>Le Mua Chiem</t>
  </si>
  <si>
    <t>Hu Truc</t>
  </si>
  <si>
    <t>Vo Thi Anh</t>
  </si>
  <si>
    <t>Phan My Ai</t>
  </si>
  <si>
    <t>Pham Quynh Nhu</t>
  </si>
  <si>
    <t>Tu Alny</t>
  </si>
  <si>
    <t>Moc Di</t>
  </si>
  <si>
    <t>Ngày</t>
  </si>
  <si>
    <t>Michele_du và gia đình</t>
  </si>
  <si>
    <t>Nguyen Thi Thu Huong</t>
  </si>
  <si>
    <t>Nguyen Thi Hong Van</t>
  </si>
  <si>
    <t xml:space="preserve">Huong Nguyen Vinhome </t>
  </si>
  <si>
    <t>Chau Thi Ngoc Ha</t>
  </si>
  <si>
    <t>Vu Ngoc Thuy</t>
  </si>
  <si>
    <t>Nguyen Thi Dieu Ai</t>
  </si>
  <si>
    <t>Le Nhat Minh</t>
  </si>
  <si>
    <t>Que Tra</t>
  </si>
  <si>
    <t>Pham Thuy Hien</t>
  </si>
  <si>
    <t>Gia dinh Co Moi</t>
  </si>
  <si>
    <t>Vo Danh</t>
  </si>
  <si>
    <t>Hanh Duong &amp; Hanoi</t>
  </si>
  <si>
    <t>Pham Le Hoa</t>
  </si>
  <si>
    <t xml:space="preserve">3K </t>
  </si>
  <si>
    <t>Ban cua Chinh</t>
  </si>
  <si>
    <t>Tran Thi Minh Ngoc</t>
  </si>
  <si>
    <t>Ban a ThiDzuy</t>
  </si>
  <si>
    <t>Wind</t>
  </si>
  <si>
    <t>Thai Dinh Usaid</t>
  </si>
  <si>
    <t>Đvt: đồng</t>
  </si>
  <si>
    <t>Chi Tiết</t>
  </si>
  <si>
    <t xml:space="preserve">Thu </t>
  </si>
  <si>
    <t>Chi</t>
  </si>
  <si>
    <t>Tồn</t>
  </si>
  <si>
    <t>CMTX</t>
  </si>
  <si>
    <t>CMKTX</t>
  </si>
  <si>
    <t>Tồn đầu tháng 01/2024</t>
  </si>
  <si>
    <t>Tổng</t>
  </si>
  <si>
    <t>le Thuy Duong</t>
  </si>
  <si>
    <t>Lê Nhật Minh</t>
  </si>
  <si>
    <t>Phan Thi Thanh Ngan</t>
  </si>
  <si>
    <t>Co Long Huynh Thuc Khanh</t>
  </si>
  <si>
    <t>Chich Choe</t>
  </si>
  <si>
    <t>Kết chuyển qua TK 1705</t>
  </si>
  <si>
    <t>Kết chuyển qua TK 1705 từ CT Giao Thừa Ấm SG</t>
  </si>
  <si>
    <t>Tồn quỹ cuối tháng 05/2024</t>
  </si>
  <si>
    <t>BÁO CÁO THU CHI CHUYẾN XE NHÂN ÁI HUẾ TK 1501</t>
  </si>
  <si>
    <t>Chuyển tiền qua TK cá nhân chị Khánh Ly</t>
  </si>
  <si>
    <t>Thu tiền kết chuyển từ CT Giao Thừa Ấm SG</t>
  </si>
  <si>
    <t>Thu tiền từ TK 1501</t>
  </si>
  <si>
    <t>Thành viên Slim ủng hộ KTX</t>
  </si>
  <si>
    <t>Đặt cọc tiền xe</t>
  </si>
  <si>
    <t>Mua sim di động</t>
  </si>
  <si>
    <t>Mua tẩm cắm sạc, màn cam xe, biến thế</t>
  </si>
  <si>
    <t>Làm vỏ đèn báo</t>
  </si>
  <si>
    <t>Đổ dần lần đầu đưa xe về Huế</t>
  </si>
  <si>
    <t>Mua bảo hiểm trách nhiệm xe 1 năm</t>
  </si>
  <si>
    <t>Ứng tiền mua sắm sửa chữa máy lạnh</t>
  </si>
  <si>
    <t>Mua bách inox gá đèn</t>
  </si>
  <si>
    <t>Tạm ứng tiền sửa xe</t>
  </si>
  <si>
    <t>Mua 6 đèn báo + ship</t>
  </si>
  <si>
    <t>Dây điện chạy trần 3 loại</t>
  </si>
  <si>
    <t>Mua ghế phụ, còi, âm ly + ship</t>
  </si>
  <si>
    <t>Mua ốc vít</t>
  </si>
  <si>
    <t>Đánh bóng đồng pha chính</t>
  </si>
  <si>
    <t>Mua 6m ống bọc dây điện nóc xe</t>
  </si>
  <si>
    <t>Mua keo/ron gắn dây</t>
  </si>
  <si>
    <t>Mẫu vải drap bọc băng ca</t>
  </si>
  <si>
    <t>May bọc nệm 2 bộ băng ca</t>
  </si>
  <si>
    <t>Mua bóng đèn, quạt, chốt dây điện, phụ kiện</t>
  </si>
  <si>
    <t>Gia công đồ ở xe theo yêu cầu</t>
  </si>
  <si>
    <t>Xịt nhựa đánh nội thất, sơn nhũ bạc</t>
  </si>
  <si>
    <t xml:space="preserve">Bơm lớp có đèn và kích bình cứu hộ </t>
  </si>
  <si>
    <t>Phụ kiện xe</t>
  </si>
  <si>
    <t>Mua đồng hồ oxi</t>
  </si>
  <si>
    <t>Anh Phuclehuu ủng hộ KTX</t>
  </si>
  <si>
    <t>Gd Nhimcon ủng hộ KTX</t>
  </si>
  <si>
    <t>Chi Thao Vu Anh ủng hộ KTX</t>
  </si>
  <si>
    <t>Nguyen Thi Le ủng hộ KTX</t>
  </si>
  <si>
    <t>Tran Hai Yen ủng hộ KTX</t>
  </si>
  <si>
    <t>Tran Nhat Khanh ủng hộ KTX</t>
  </si>
  <si>
    <t>Lãi TG KKH</t>
  </si>
  <si>
    <t>MTQ Ẩn Danh ủng hộ KTX</t>
  </si>
  <si>
    <t>Michele_du CMTX tháng 01/2024</t>
  </si>
  <si>
    <t>Sẻ Chia ủng hộ KTX (làm mới dàn máy lạnh)</t>
  </si>
  <si>
    <t>Nguyen Khoi Nguyen ủng hộ KTX</t>
  </si>
  <si>
    <t>Le Quach Nhu Ngoc ủng hộ KTX</t>
  </si>
  <si>
    <t>To Phuong Linh ủng hộ KTX</t>
  </si>
  <si>
    <t>Ho Thi Kim Ngan ủng hộ KTX</t>
  </si>
  <si>
    <t>Bui Van Minh ủng hộ KTX</t>
  </si>
  <si>
    <t>Ho Thi Linh Kha ủng hộ KTX</t>
  </si>
  <si>
    <t>Le Thi Nga ủng hộ KTX</t>
  </si>
  <si>
    <t>Hoang Thi My Linh ủng hộ KTX</t>
  </si>
  <si>
    <t>ACC 970422 ủng hộ KTX</t>
  </si>
  <si>
    <t>Vu Thi Kim Thu ủng hộ KTX</t>
  </si>
  <si>
    <t>Co Hiep thay Nam Dong ủng hộ KTX</t>
  </si>
  <si>
    <t>Nguyen Van Phuc ủng hộ KTX</t>
  </si>
  <si>
    <t>Le Xuan Long ủng hộ KTX</t>
  </si>
  <si>
    <t>Michele_du và gia đình CMTX T2/2024</t>
  </si>
  <si>
    <t>Xuong Rong Can Tho ủng hộ KTX</t>
  </si>
  <si>
    <t>Le Thuy Duong ủng hộ KTX</t>
  </si>
  <si>
    <t>Le Thi Thuy Trang ủng hộ KTX</t>
  </si>
  <si>
    <t>Nguyen Thi Trinh ủng hộ KTX</t>
  </si>
  <si>
    <t>Nguyen Van Ly Hung ủng hộ KTX</t>
  </si>
  <si>
    <t>Le Thi Hoang Trang ủng hộ KTX</t>
  </si>
  <si>
    <t>Huynh Le Minh Thao ủng hộ KTX</t>
  </si>
  <si>
    <t>Tran Tuyet Mai ủng hộ KTX</t>
  </si>
  <si>
    <t>Ta Thi Hai Yen ủng hộ KTX</t>
  </si>
  <si>
    <t>Tran Thi Thu Phung ủng hộ KTX</t>
  </si>
  <si>
    <t>Hoang Thi Phuong ủng hộ KTX</t>
  </si>
  <si>
    <t>Nguyen Cong Tung ủng hộ KTX</t>
  </si>
  <si>
    <t>Dao Van Hieu ủng hộ KTX</t>
  </si>
  <si>
    <t>Pham Thi Hien ủng hộ KTX</t>
  </si>
  <si>
    <t>MTQ có Mã giao dịch Trace707766 ủng hộ KTX</t>
  </si>
  <si>
    <t>Le Duc Anh ủng hộ KTX</t>
  </si>
  <si>
    <t>Đổ dầu tại Cam Lộ</t>
  </si>
  <si>
    <t>Lắp hệ thống led trợ sáng xe</t>
  </si>
  <si>
    <t>Đèn pin sạc 4 chế độ cho xe</t>
  </si>
  <si>
    <t>Thay van bánh xe sau bên phụ</t>
  </si>
  <si>
    <t xml:space="preserve">Đổ dầu </t>
  </si>
  <si>
    <t>Sửa băng ca</t>
  </si>
  <si>
    <t>Túi đựng vật dụng theo xe</t>
  </si>
  <si>
    <t>Mua 3 tấm da dán nội thất xe</t>
  </si>
  <si>
    <t>Chị Thanh Huy ủng hộ KTX</t>
  </si>
  <si>
    <t xml:space="preserve">ZION ủng hộ KTX </t>
  </si>
  <si>
    <t xml:space="preserve">Le Thi Hau ủng hộ KTX </t>
  </si>
  <si>
    <t xml:space="preserve">Pham Thi Hien ủng hộ KTX </t>
  </si>
  <si>
    <t>Le Nhat Minh ủng hộ KTX</t>
  </si>
  <si>
    <t>Vo Thi Dieu Hien ủng hộ KTX</t>
  </si>
  <si>
    <t>Le Ngoc Que ủng hộ KTX</t>
  </si>
  <si>
    <t>Pham Thuy Hien ủng hộ KTX</t>
  </si>
  <si>
    <t>Bui Nguyen Xuan Thy ủng hộ KTX</t>
  </si>
  <si>
    <t>Nguyen Thi Truc Ly ủng hộ KTX</t>
  </si>
  <si>
    <t>Vu Ngoc Thuy ủng hộ KTX</t>
  </si>
  <si>
    <t>Tran Thi Bich Cuong ủng hộ KTX</t>
  </si>
  <si>
    <t>Tran Thi Da Thao ủng hộ KTX</t>
  </si>
  <si>
    <t>Pham Thi Dieu An ủng hộ KTX</t>
  </si>
  <si>
    <t>Le Hong Tuyn ủng hộ KTX</t>
  </si>
  <si>
    <t>Anh Thach Nghệ An ủng hộ KTX</t>
  </si>
  <si>
    <t xml:space="preserve">Chu Thi Thuy Giang ủng hộ KTX </t>
  </si>
  <si>
    <t xml:space="preserve">Tran Tuyet Mai ủng hộ KTX </t>
  </si>
  <si>
    <t>Nguyen Thanh Duyen ủng hộ KTX</t>
  </si>
  <si>
    <t>Chichchoe ủng hộ KTX</t>
  </si>
  <si>
    <t>Mua băng ca tay + ship</t>
  </si>
  <si>
    <t>Phí ĐB 2-7</t>
  </si>
  <si>
    <t xml:space="preserve">Dầu ca 09 </t>
  </si>
  <si>
    <t>Nước uống cho tài xế</t>
  </si>
  <si>
    <t>Đổ dầu sau chuyến 07 và hạ bình dầu hàn cổ</t>
  </si>
  <si>
    <t>Đèn sương + giá cốc</t>
  </si>
  <si>
    <t>Thanh toán tiền sửa xe</t>
  </si>
  <si>
    <t>Đổ dầu và sửa chữa sau chuyến 05</t>
  </si>
  <si>
    <t>Chai tẩy rỉ ốc vít</t>
  </si>
  <si>
    <t>Camera hành trình</t>
  </si>
  <si>
    <t>Temp đồng phục nhận diện 30 bộ + 20 logo tạp dề balo</t>
  </si>
  <si>
    <t>Thanh toán tiền mua xe</t>
  </si>
  <si>
    <t>Xịt kính, + tẩy keo cũ + dao cạo</t>
  </si>
  <si>
    <t>TV Slim ủng hộ kinh phí thay băng ca</t>
  </si>
  <si>
    <t>Đánh 4 chìa khóa xe</t>
  </si>
  <si>
    <t>Đổ dầu</t>
  </si>
  <si>
    <t>Mua 5 chăn đơn lót bệnh</t>
  </si>
  <si>
    <t>Mua bình oxy (cả vỏ)</t>
  </si>
  <si>
    <t>Mua bóp bóng cho bệnh nhân</t>
  </si>
  <si>
    <t>Le Duc Loc ủng hộ KTX</t>
  </si>
  <si>
    <t>Mã GD Trace 309682</t>
  </si>
  <si>
    <t>Hoang Cam Nhung ủng hộ KTX</t>
  </si>
  <si>
    <t xml:space="preserve">Nguyen Thi Ngoan ủng hộ KTX </t>
  </si>
  <si>
    <t>Nguyen Thi Phuong Thao ủng hộ KTX</t>
  </si>
  <si>
    <t xml:space="preserve">Pham Thi Diem Quynh ủng hộ KTX </t>
  </si>
  <si>
    <t>Nguyen Dieu My ủng hộ KTX</t>
  </si>
  <si>
    <t>Michele_du và gia đình CMTX T3/2024</t>
  </si>
  <si>
    <t>Chị Trang CMTX T3-8/2024</t>
  </si>
  <si>
    <t>Bạch Liên CMTX T3-8/2024</t>
  </si>
  <si>
    <t>Trần Tuyết Mai ủng hộ KTX</t>
  </si>
  <si>
    <t>Nguyen Thi Dieu Thao ủng hộ KTX</t>
  </si>
  <si>
    <t>Tue Na ủng hộ KTX</t>
  </si>
  <si>
    <t>Be Nguyen Thieu Hoa 7 tuổi ủng hộ KTX</t>
  </si>
  <si>
    <t>Nguyen Thi Thuy Huong ủng hộ KTX</t>
  </si>
  <si>
    <t>Nguyen Thanh Rot ủng hộ KTX</t>
  </si>
  <si>
    <t>NTCM kết chuyển số dư CT Xe Nhân Ái từ TK 1501</t>
  </si>
  <si>
    <t>NTCM kết chuyển số dư CT Giao Thừa Ấm HCM</t>
  </si>
  <si>
    <t>Anh Hung HN ủng hộ KTX</t>
  </si>
  <si>
    <t>Trinh Thi Ly Na ủng hộ KTX</t>
  </si>
  <si>
    <t>Nguyen Thi Dieu AI ủng hộ KTX</t>
  </si>
  <si>
    <t>Các bé nhà Hoati ủng hộ KTX</t>
  </si>
  <si>
    <t>Do Kim Ngan ủng hộ KTX</t>
  </si>
  <si>
    <t>Kimbang ủng hộ KTX</t>
  </si>
  <si>
    <t>Lano Lehung ủng hộ KTX</t>
  </si>
  <si>
    <t>Chi Ngoc Vinh ủng hộ KTX</t>
  </si>
  <si>
    <t>Hoang Thi Diem Chau ủng hộ KTX</t>
  </si>
  <si>
    <t xml:space="preserve">Nguyen Ngoc Thao ủng hộ KTX </t>
  </si>
  <si>
    <t>Chi Bui Thuy Bui Dien ủng hộ KTX</t>
  </si>
  <si>
    <t xml:space="preserve">Cô Vân ủng hộ KTX </t>
  </si>
  <si>
    <t>Ho Khanh An ủng hộ KTX</t>
  </si>
  <si>
    <t>Yen Ta</t>
  </si>
  <si>
    <t>Ho Thi Thuy Trang</t>
  </si>
  <si>
    <t>Nguyen Khanh Linh</t>
  </si>
  <si>
    <t>Michele_du và gia đình CMTX T7/2024</t>
  </si>
  <si>
    <t>Chuyển trả tiền ứng mua xe cho TV Banbe6x</t>
  </si>
  <si>
    <t>Đổ dầu chuyến 1124</t>
  </si>
  <si>
    <t>Oxy 8l chuyến 1224</t>
  </si>
  <si>
    <t>Kinh phí hỗ trợ chuyến 1224</t>
  </si>
  <si>
    <t>Thanh toán bảo dưỡng xe Tháng 03/2024</t>
  </si>
  <si>
    <t>Thanh toán tiền đổi oxy + nước uống + phí qua trạm chuyến 1224</t>
  </si>
  <si>
    <t>Thanh toán tiền đổ dầu chuyến 1224</t>
  </si>
  <si>
    <t>Đổ dầu chuyến 1424</t>
  </si>
  <si>
    <t>Đổ dầu chuyến 1324</t>
  </si>
  <si>
    <t>Thanh toán bảo dưỡng xe Tháng 04/2024</t>
  </si>
  <si>
    <t>Đổ dầu sau chuyến 1524</t>
  </si>
  <si>
    <t>Chi phí chuyến 1624</t>
  </si>
  <si>
    <t>Thay Bình Điện xe Nhân Ái</t>
  </si>
  <si>
    <t>Trả tiền ứng thanh toán cứu hộ 1724</t>
  </si>
  <si>
    <t>Dầu nối chuyến 1624</t>
  </si>
  <si>
    <t>Đổ dầu chuyến 1724</t>
  </si>
  <si>
    <t>Chi phí chuyến 1924</t>
  </si>
  <si>
    <t>Đổ dầu sau chuyến 2024</t>
  </si>
  <si>
    <t>Đổ noi dau chuyen 1924</t>
  </si>
  <si>
    <t>Bảo dưỡng xe ngày 25/07</t>
  </si>
  <si>
    <t>Dầu và chi phí chuyến 2124</t>
  </si>
  <si>
    <t>Chi phí chuyến 2324 và 2244</t>
  </si>
  <si>
    <t>Chi phí trung chuyển thi hài o Tuoi từ Aco về Dong Sơn</t>
  </si>
  <si>
    <t>Cứu hộ 2424 đèo Aco về Huế</t>
  </si>
  <si>
    <t>chi phí chuyến 2424</t>
  </si>
  <si>
    <t>Tồn quỹ cuối tháng 07/2024</t>
  </si>
  <si>
    <t>tk 1501</t>
  </si>
  <si>
    <t>tk cá nhân chị Khánh ly</t>
  </si>
  <si>
    <t>check lại</t>
  </si>
  <si>
    <t>tk 1705</t>
  </si>
  <si>
    <t>Tồn quỹ</t>
  </si>
  <si>
    <t>tại sao còn tồn</t>
  </si>
  <si>
    <t xml:space="preserve">Tồn đầu                                 </t>
  </si>
  <si>
    <t>Tên</t>
  </si>
  <si>
    <t>Diễn giải</t>
  </si>
  <si>
    <t>Thu</t>
  </si>
  <si>
    <t>TỒN</t>
  </si>
  <si>
    <t xml:space="preserve">Michele Du </t>
  </si>
  <si>
    <t>CT Chuyến xe Nhân Ái Huế</t>
  </si>
  <si>
    <t>Huong Nguyen Vinhomes</t>
  </si>
  <si>
    <t>Nguyen THI Dieu Ai</t>
  </si>
  <si>
    <t>Le Minh Nhat</t>
  </si>
  <si>
    <t>Hien Pham</t>
  </si>
  <si>
    <t>Gia Dinh Comoi</t>
  </si>
  <si>
    <t>Hanoi Viet Hoa</t>
  </si>
  <si>
    <t>3K</t>
  </si>
  <si>
    <t>Ban a Thaidzuy</t>
  </si>
  <si>
    <t>Doankhanhly</t>
  </si>
  <si>
    <t>Thai Dinh USAID</t>
  </si>
  <si>
    <t>Gia dinh LE Thanh Cong</t>
  </si>
  <si>
    <t>Chich Le</t>
  </si>
  <si>
    <t>Pham My Ai</t>
  </si>
  <si>
    <t>Tu ALNY</t>
  </si>
  <si>
    <t xml:space="preserve">Moc Di </t>
  </si>
  <si>
    <t>Le Thuy Duong</t>
  </si>
  <si>
    <t>Doan Thi Khanh Ly</t>
  </si>
  <si>
    <t>CT Chuyến xe Nhân Ái Huế kết chuyển quỹ XNA</t>
  </si>
  <si>
    <t>CT Chuyến xe Nhân Ái Huế kết chuyển tiền dư GTA HCM</t>
  </si>
  <si>
    <t xml:space="preserve">Lano &amp; Lehung </t>
  </si>
  <si>
    <t>Tổng cộng</t>
  </si>
  <si>
    <t>BÁO CÁO THU CHI CHUYẾN XE NHÂN ÁI HUẾ TK 1575</t>
  </si>
  <si>
    <t>BÁO CÁO THU CHI CHUYẾN XE NHÂN ÁI HUẾ TÀI KHOẢN 1575</t>
  </si>
  <si>
    <t>Tài khoản 1501</t>
  </si>
  <si>
    <t>Tài khoản 1575</t>
  </si>
  <si>
    <t>BÁO CÁO THU CHI CHUYẾN XE NHÂN ÁI HUẾ TÀI KHOẢN 1501</t>
  </si>
  <si>
    <t>BÁO CÁO THU CHI CHUYẾN XE NHÂN ÁI HUẾ TÀI KHOẢN CÁ NHÂN KHÁNH LY</t>
  </si>
  <si>
    <t>Michele_du ủng hộ mua xe Nhân Ái 
(TV Banbex6x chuyển trực tiếp cho Khánh Ly)</t>
  </si>
  <si>
    <r>
      <rPr>
        <b/>
        <sz val="12"/>
        <rFont val="Times New Roman"/>
        <family val="1"/>
      </rPr>
      <t>Ngày 27/04/2024</t>
    </r>
    <r>
      <rPr>
        <sz val="12"/>
        <rFont val="Times New Roman"/>
        <family val="1"/>
      </rPr>
      <t xml:space="preserve">: Chị Khánh Ly ck trả anh Banbe6x 30tr tiền tạm ứng mua, NHƯNG từ TK 1575 là CHUA ĐÚNG về kế toán lẫn tính Minh Bạch của tài khoản 1575 </t>
    </r>
    <r>
      <rPr>
        <b/>
        <sz val="12"/>
        <rFont val="Times New Roman"/>
        <family val="1"/>
      </rPr>
      <t>vì ngay từ đầu anh Banbe6x chuyển vào TK cá nhân thì phải trả lại từ tài khoản cá nhân chị Khánh Ly.</t>
    </r>
  </si>
  <si>
    <t>Quỹ chuyển trả tạm ứng chi phí ban đầu từ TK cá nhân Khánh Ly</t>
  </si>
  <si>
    <t xml:space="preserve">Anh Banbe6x chuyển lại TK 1575 tạm ứng mua xe bị chuyển nhầm </t>
  </si>
  <si>
    <t xml:space="preserve">Anh Banbe6x điều phối chuyển trả các chi phí đã chi trong tài khoản cá nhân Khánh Ly là 28.355.675đ </t>
  </si>
  <si>
    <t>Anh Banbe6x chuyển lại TK 1575 30tr tiền tạm ứng mua xe</t>
  </si>
  <si>
    <t xml:space="preserve">GD Hang Huy </t>
  </si>
  <si>
    <t>CT Xe Nhân Ái</t>
  </si>
  <si>
    <r>
      <rPr>
        <b/>
        <sz val="12"/>
        <rFont val="Times New Roman"/>
        <family val="1"/>
      </rPr>
      <t>Ngày 06/01/2024</t>
    </r>
    <r>
      <rPr>
        <sz val="12"/>
        <rFont val="Times New Roman"/>
        <family val="1"/>
      </rPr>
      <t xml:space="preserve">: Quỹ 1501 chuyển cho TK cá nhân chị Khánh Ly 80tr trong đó có 60tr của Michele_du ủng hộ mua =&gt; </t>
    </r>
    <r>
      <rPr>
        <sz val="12"/>
        <color rgb="FFFF0000"/>
        <rFont val="Times New Roman"/>
        <family val="1"/>
      </rPr>
      <t>Như vậy Tài khoản cá nhân chị Khánh Ly tổng ủng hộ mua xe là 90tr, thực tế Michele chỉ ủng hộ 60tr, dư 30tr của anh Banbe6x đã chuyển tạm ứng trước đó</t>
    </r>
    <r>
      <rPr>
        <sz val="12"/>
        <rFont val="Times New Roman"/>
        <family val="1"/>
      </rPr>
      <t xml:space="preserve"> (Việc này Quỹ không biết).  
</t>
    </r>
    <r>
      <rPr>
        <b/>
        <sz val="12"/>
        <rFont val="Times New Roman"/>
        <family val="1"/>
      </rPr>
      <t>Việc dư 30tr này chị Khánh Ly bị nhầm phần ủng hộ được nên chi các chi phí lấn sang của 30tr bị nhầm lẫn này.</t>
    </r>
  </si>
  <si>
    <r>
      <t xml:space="preserve">Về bản chất SỐ TỒN CỦA QUỸ NHÂN ÁI VẪN LÀ </t>
    </r>
    <r>
      <rPr>
        <b/>
        <sz val="12"/>
        <rFont val="Times New Roman"/>
        <family val="1"/>
      </rPr>
      <t xml:space="preserve">67.764.393đ </t>
    </r>
    <r>
      <rPr>
        <sz val="12"/>
        <rFont val="Times New Roman"/>
        <family val="1"/>
      </rPr>
      <t>NHƯNG sai về mặt kế toán và minh bạch nên xử lý lại để đúng tài khoản và minh bạch.</t>
    </r>
  </si>
  <si>
    <t>Xử lý:</t>
  </si>
  <si>
    <t>Sau 2 bước này xong, Anh Banbe6x điều phối chuyển tiếp 11.900.000đ mới được ủng hộ từ TK 1501 về TK 1575</t>
  </si>
  <si>
    <t>Theo cập nhật của chị Khánh Ly.</t>
  </si>
  <si>
    <t>Chuyển trả tiền tạm ứng ủng hộ mua xe của Michele_du (Anh banbex chuyển giùm ngày 20/12/2023)</t>
  </si>
  <si>
    <t>Tồn đầu kỳ</t>
  </si>
  <si>
    <t>Tài khoản VCB của chị Khánh Ly là khoản ngày 1/3/2024 
"Mang sang khoản anh 6x chuyển khởi động dự án"</t>
  </si>
  <si>
    <r>
      <rPr>
        <b/>
        <sz val="12"/>
        <rFont val="Times New Roman"/>
        <family val="1"/>
      </rPr>
      <t>Ngày 26/12/2023</t>
    </r>
    <r>
      <rPr>
        <sz val="12"/>
        <rFont val="Times New Roman"/>
        <family val="1"/>
      </rPr>
      <t>: Anh Banbe6x chuyển tk cá nhân chị Khánh Ly 30tr để tạm ứng mua xe của Michele_du ủng hộ</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</si>
</sst>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_);_(* \(#,##0\);_(* &quot;-&quot;??_);_(@_)"/>
    <numFmt numFmtId="165" formatCode="dd/mm/yyyy"/>
    <numFmt numFmtId="166" formatCode="dd\-mm\-yyyy"/>
  </numFmts>
  <fonts count="34" x14ac:knownFonts="1">
    <font>
      <sz val="11"/>
      <color theme="1"/>
      <name val="Calibri"/>
      <family val="2"/>
      <scheme val="minor"/>
    </font>
    <font>
      <sz val="11"/>
      <color theme="1"/>
      <name val="Calibri"/>
      <family val="2"/>
      <scheme val="minor"/>
    </font>
    <font>
      <sz val="11"/>
      <color theme="1"/>
      <name val="Times New Roman"/>
      <family val="1"/>
    </font>
    <font>
      <b/>
      <sz val="16"/>
      <name val="Calibri Light"/>
      <family val="1"/>
      <scheme val="major"/>
    </font>
    <font>
      <sz val="11"/>
      <name val="Calibri Light"/>
      <family val="1"/>
      <scheme val="major"/>
    </font>
    <font>
      <b/>
      <i/>
      <sz val="11"/>
      <name val="Calibri Light"/>
      <family val="1"/>
      <scheme val="major"/>
    </font>
    <font>
      <b/>
      <sz val="12"/>
      <name val="Calibri Light"/>
      <family val="1"/>
      <scheme val="major"/>
    </font>
    <font>
      <b/>
      <sz val="11"/>
      <name val="Calibri Light"/>
      <family val="1"/>
      <scheme val="major"/>
    </font>
    <font>
      <b/>
      <sz val="11"/>
      <name val="Times New Roman"/>
      <family val="1"/>
      <charset val="163"/>
    </font>
    <font>
      <sz val="12"/>
      <name val="Calibri Light"/>
      <family val="1"/>
      <scheme val="major"/>
    </font>
    <font>
      <b/>
      <u/>
      <sz val="12"/>
      <name val="Calibri Light"/>
      <family val="1"/>
      <scheme val="major"/>
    </font>
    <font>
      <sz val="11"/>
      <name val="Times New Roman"/>
      <family val="1"/>
      <charset val="163"/>
    </font>
    <font>
      <b/>
      <sz val="11"/>
      <name val="Times New Roman"/>
      <family val="1"/>
    </font>
    <font>
      <sz val="11"/>
      <name val="Times New Roman"/>
      <family val="1"/>
    </font>
    <font>
      <b/>
      <sz val="10"/>
      <color theme="1"/>
      <name val="Times New Roman"/>
      <family val="1"/>
    </font>
    <font>
      <sz val="10"/>
      <color theme="1"/>
      <name val="Times New Roman"/>
      <family val="1"/>
    </font>
    <font>
      <sz val="11"/>
      <color rgb="FFFF0000"/>
      <name val="Times New Roman"/>
      <family val="1"/>
    </font>
    <font>
      <b/>
      <sz val="11"/>
      <color rgb="FFFF0000"/>
      <name val="Times New Roman"/>
      <family val="1"/>
    </font>
    <font>
      <sz val="12"/>
      <color rgb="FFFF0000"/>
      <name val="Calibri Light"/>
      <family val="1"/>
      <scheme val="major"/>
    </font>
    <font>
      <b/>
      <sz val="11"/>
      <color rgb="FFFF0000"/>
      <name val="Calibri Light"/>
      <family val="1"/>
      <scheme val="major"/>
    </font>
    <font>
      <b/>
      <sz val="11"/>
      <color theme="1"/>
      <name val="Tahoma"/>
      <family val="2"/>
    </font>
    <font>
      <sz val="11"/>
      <color theme="1"/>
      <name val="Tahoma"/>
      <family val="2"/>
    </font>
    <font>
      <b/>
      <i/>
      <sz val="11"/>
      <color theme="1"/>
      <name val="Tahoma"/>
      <family val="2"/>
    </font>
    <font>
      <b/>
      <u/>
      <sz val="11"/>
      <color theme="1"/>
      <name val="Tahoma"/>
      <family val="2"/>
    </font>
    <font>
      <b/>
      <sz val="15"/>
      <color theme="1"/>
      <name val="Tahoma"/>
      <family val="2"/>
    </font>
    <font>
      <b/>
      <sz val="14"/>
      <color theme="1"/>
      <name val="Tahoma"/>
      <family val="2"/>
    </font>
    <font>
      <b/>
      <sz val="12"/>
      <name val="Times New Roman"/>
      <family val="1"/>
    </font>
    <font>
      <sz val="12"/>
      <name val="Times New Roman"/>
      <family val="1"/>
    </font>
    <font>
      <sz val="12"/>
      <color rgb="FFFF0000"/>
      <name val="Times New Roman"/>
      <family val="1"/>
    </font>
    <font>
      <sz val="11"/>
      <color rgb="FFFF0000"/>
      <name val="Calibri Light"/>
      <family val="1"/>
      <scheme val="major"/>
    </font>
    <font>
      <b/>
      <u/>
      <sz val="11"/>
      <name val="Times New Roman"/>
      <family val="1"/>
    </font>
    <font>
      <b/>
      <sz val="11"/>
      <color theme="5" tint="-0.249977111117893"/>
      <name val="Tahoma"/>
      <family val="2"/>
    </font>
    <font>
      <sz val="11"/>
      <color theme="5" tint="-0.499984740745262"/>
      <name val="Times New Roman"/>
      <family val="1"/>
    </font>
    <font>
      <b/>
      <sz val="11"/>
      <color theme="5" tint="-0.499984740745262"/>
      <name val="Times New Roman"/>
      <family val="1"/>
    </font>
  </fonts>
  <fills count="8">
    <fill>
      <patternFill patternType="none"/>
    </fill>
    <fill>
      <patternFill patternType="gray125"/>
    </fill>
    <fill>
      <patternFill patternType="solid">
        <fgColor theme="8" tint="0.79998168889431442"/>
        <bgColor indexed="64"/>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9"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181">
    <xf numFmtId="0" fontId="0" fillId="0" borderId="0" xfId="0"/>
    <xf numFmtId="14" fontId="2" fillId="0" borderId="1" xfId="1" applyNumberFormat="1" applyFont="1" applyBorder="1"/>
    <xf numFmtId="0" fontId="2" fillId="0" borderId="1" xfId="0" applyFont="1" applyBorder="1"/>
    <xf numFmtId="164" fontId="2" fillId="0" borderId="1" xfId="1" applyNumberFormat="1" applyFont="1" applyBorder="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right" vertical="center"/>
    </xf>
    <xf numFmtId="0" fontId="5" fillId="0" borderId="0" xfId="0" applyFont="1" applyAlignment="1">
      <alignment horizontal="right" vertical="center"/>
    </xf>
    <xf numFmtId="0" fontId="7" fillId="0" borderId="0" xfId="0" applyFont="1" applyAlignment="1">
      <alignment horizontal="center" vertical="center"/>
    </xf>
    <xf numFmtId="3" fontId="6" fillId="2" borderId="1" xfId="0" applyNumberFormat="1" applyFont="1" applyFill="1" applyBorder="1" applyAlignment="1">
      <alignment horizontal="center" vertical="center"/>
    </xf>
    <xf numFmtId="3" fontId="6" fillId="4" borderId="9" xfId="0" applyNumberFormat="1" applyFont="1" applyFill="1" applyBorder="1" applyAlignment="1">
      <alignment horizontal="center" vertical="center"/>
    </xf>
    <xf numFmtId="3" fontId="6" fillId="0" borderId="10" xfId="0" applyNumberFormat="1" applyFont="1" applyBorder="1" applyAlignment="1">
      <alignment horizontal="right" vertical="center"/>
    </xf>
    <xf numFmtId="0" fontId="8" fillId="0" borderId="0" xfId="0" applyFont="1" applyAlignment="1">
      <alignment horizontal="center" vertical="center"/>
    </xf>
    <xf numFmtId="0" fontId="9" fillId="0" borderId="0" xfId="0" applyFont="1" applyAlignment="1">
      <alignment vertical="center"/>
    </xf>
    <xf numFmtId="3" fontId="6" fillId="2" borderId="13" xfId="0" applyNumberFormat="1" applyFont="1" applyFill="1" applyBorder="1" applyAlignment="1">
      <alignment vertical="center"/>
    </xf>
    <xf numFmtId="0" fontId="11" fillId="0" borderId="0" xfId="0" applyFont="1" applyAlignment="1">
      <alignment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0" xfId="0" applyFont="1" applyAlignment="1">
      <alignment horizontal="right" vertical="center"/>
    </xf>
    <xf numFmtId="3" fontId="8" fillId="0" borderId="0" xfId="0" applyNumberFormat="1" applyFont="1" applyAlignment="1">
      <alignment vertical="center"/>
    </xf>
    <xf numFmtId="0" fontId="8" fillId="0" borderId="0" xfId="0" applyFont="1" applyAlignment="1">
      <alignment vertical="center"/>
    </xf>
    <xf numFmtId="3" fontId="12" fillId="0" borderId="6" xfId="0" applyNumberFormat="1" applyFont="1" applyBorder="1" applyAlignment="1">
      <alignment vertical="center"/>
    </xf>
    <xf numFmtId="3" fontId="11" fillId="0" borderId="0" xfId="0" applyNumberFormat="1" applyFont="1" applyAlignment="1">
      <alignment horizontal="right" vertical="center"/>
    </xf>
    <xf numFmtId="3" fontId="6" fillId="2" borderId="1" xfId="0" applyNumberFormat="1" applyFont="1" applyFill="1" applyBorder="1" applyAlignment="1">
      <alignment vertical="center"/>
    </xf>
    <xf numFmtId="164" fontId="13" fillId="0" borderId="1" xfId="1" applyNumberFormat="1" applyFont="1" applyFill="1" applyBorder="1" applyAlignment="1">
      <alignment vertical="center"/>
    </xf>
    <xf numFmtId="164" fontId="2" fillId="0" borderId="20" xfId="1" applyNumberFormat="1" applyFont="1" applyFill="1" applyBorder="1" applyAlignment="1">
      <alignment horizontal="right" vertical="center" shrinkToFit="1"/>
    </xf>
    <xf numFmtId="0" fontId="11" fillId="0" borderId="8" xfId="0" applyFont="1" applyBorder="1" applyAlignment="1">
      <alignment horizontal="left" vertical="center"/>
    </xf>
    <xf numFmtId="3" fontId="11" fillId="5" borderId="8" xfId="0" applyNumberFormat="1" applyFont="1" applyFill="1" applyBorder="1" applyAlignment="1">
      <alignment horizontal="right" vertical="center"/>
    </xf>
    <xf numFmtId="3" fontId="11" fillId="6" borderId="0" xfId="0" applyNumberFormat="1" applyFont="1" applyFill="1" applyAlignment="1">
      <alignment horizontal="right" vertical="center"/>
    </xf>
    <xf numFmtId="3" fontId="12" fillId="6" borderId="6" xfId="0" applyNumberFormat="1" applyFont="1" applyFill="1" applyBorder="1" applyAlignment="1">
      <alignment vertical="center"/>
    </xf>
    <xf numFmtId="0" fontId="15" fillId="0" borderId="0" xfId="0" applyFont="1" applyAlignment="1">
      <alignment vertical="center" wrapText="1"/>
    </xf>
    <xf numFmtId="0" fontId="15" fillId="0" borderId="0" xfId="0" applyFont="1" applyAlignment="1">
      <alignment horizontal="left" vertical="center"/>
    </xf>
    <xf numFmtId="165" fontId="15" fillId="0" borderId="0" xfId="0" applyNumberFormat="1" applyFont="1" applyAlignment="1">
      <alignment horizontal="center" vertical="center"/>
    </xf>
    <xf numFmtId="0" fontId="15" fillId="0" borderId="0" xfId="0" applyFont="1" applyAlignment="1">
      <alignment vertical="center"/>
    </xf>
    <xf numFmtId="165" fontId="14" fillId="0" borderId="20" xfId="0" applyNumberFormat="1" applyFont="1" applyBorder="1" applyAlignment="1">
      <alignment horizontal="center" vertical="center" wrapText="1"/>
    </xf>
    <xf numFmtId="0" fontId="14" fillId="0" borderId="21" xfId="0" applyFont="1" applyBorder="1" applyAlignment="1">
      <alignment horizontal="center" vertical="center" wrapText="1"/>
    </xf>
    <xf numFmtId="164" fontId="14" fillId="0" borderId="20" xfId="1" applyNumberFormat="1" applyFont="1" applyFill="1" applyBorder="1" applyAlignment="1">
      <alignment horizontal="center" vertical="center" wrapText="1"/>
    </xf>
    <xf numFmtId="0" fontId="14" fillId="0" borderId="20" xfId="0" applyFont="1" applyBorder="1" applyAlignment="1">
      <alignment horizontal="center" vertical="center" wrapText="1"/>
    </xf>
    <xf numFmtId="0" fontId="15" fillId="0" borderId="0" xfId="0" applyFont="1" applyAlignment="1">
      <alignment horizontal="center" vertical="center"/>
    </xf>
    <xf numFmtId="0" fontId="14" fillId="0" borderId="21" xfId="0" applyFont="1" applyBorder="1" applyAlignment="1">
      <alignment vertical="center" wrapText="1"/>
    </xf>
    <xf numFmtId="0" fontId="15" fillId="0" borderId="21" xfId="0" applyFont="1" applyBorder="1" applyAlignment="1">
      <alignment vertical="center" wrapText="1"/>
    </xf>
    <xf numFmtId="164" fontId="14" fillId="0" borderId="20" xfId="1" applyNumberFormat="1" applyFont="1" applyFill="1" applyBorder="1" applyAlignment="1">
      <alignment horizontal="right" vertical="center" wrapText="1"/>
    </xf>
    <xf numFmtId="3" fontId="14" fillId="0" borderId="20" xfId="0" applyNumberFormat="1" applyFont="1" applyBorder="1" applyAlignment="1">
      <alignment horizontal="right" vertical="center" shrinkToFit="1"/>
    </xf>
    <xf numFmtId="164" fontId="15" fillId="0" borderId="20" xfId="1" applyNumberFormat="1" applyFont="1" applyFill="1" applyBorder="1" applyAlignment="1">
      <alignment horizontal="right" vertical="center" shrinkToFit="1"/>
    </xf>
    <xf numFmtId="3" fontId="15" fillId="0" borderId="20" xfId="0" applyNumberFormat="1" applyFont="1" applyBorder="1" applyAlignment="1">
      <alignment horizontal="right" vertical="center" shrinkToFit="1"/>
    </xf>
    <xf numFmtId="164" fontId="15" fillId="0" borderId="20" xfId="1" applyNumberFormat="1" applyFont="1" applyFill="1" applyBorder="1" applyAlignment="1">
      <alignment horizontal="right" vertical="center" wrapText="1"/>
    </xf>
    <xf numFmtId="3" fontId="15" fillId="0" borderId="0" xfId="0" applyNumberFormat="1" applyFont="1" applyAlignment="1">
      <alignment horizontal="left" vertical="center"/>
    </xf>
    <xf numFmtId="3" fontId="14" fillId="0" borderId="0" xfId="0" applyNumberFormat="1" applyFont="1" applyAlignment="1">
      <alignment vertical="center" wrapText="1"/>
    </xf>
    <xf numFmtId="165" fontId="15" fillId="0" borderId="0" xfId="0" applyNumberFormat="1" applyFont="1" applyAlignment="1">
      <alignment horizontal="center" vertical="center" wrapText="1"/>
    </xf>
    <xf numFmtId="164" fontId="15" fillId="0" borderId="0" xfId="1" applyNumberFormat="1" applyFont="1" applyFill="1" applyBorder="1" applyAlignment="1">
      <alignment horizontal="right" vertical="center" shrinkToFit="1"/>
    </xf>
    <xf numFmtId="3" fontId="15" fillId="0" borderId="0" xfId="0" applyNumberFormat="1" applyFont="1" applyAlignment="1">
      <alignment horizontal="right" vertical="center" shrinkToFit="1"/>
    </xf>
    <xf numFmtId="14" fontId="16" fillId="0" borderId="1" xfId="1" applyNumberFormat="1" applyFont="1" applyBorder="1"/>
    <xf numFmtId="0" fontId="16" fillId="0" borderId="1" xfId="0" applyFont="1" applyBorder="1"/>
    <xf numFmtId="164" fontId="16" fillId="0" borderId="1" xfId="1" applyNumberFormat="1" applyFont="1" applyFill="1" applyBorder="1" applyAlignment="1">
      <alignment vertical="center"/>
    </xf>
    <xf numFmtId="164" fontId="16" fillId="0" borderId="1" xfId="1" applyNumberFormat="1" applyFont="1" applyBorder="1"/>
    <xf numFmtId="3" fontId="17" fillId="0" borderId="6" xfId="0" applyNumberFormat="1" applyFont="1" applyBorder="1" applyAlignment="1">
      <alignment vertical="center"/>
    </xf>
    <xf numFmtId="0" fontId="18" fillId="0" borderId="0" xfId="0" applyFont="1" applyAlignment="1">
      <alignment vertical="center"/>
    </xf>
    <xf numFmtId="0" fontId="16" fillId="0" borderId="21" xfId="0" applyFont="1" applyBorder="1" applyAlignment="1">
      <alignment vertical="center" wrapText="1"/>
    </xf>
    <xf numFmtId="164" fontId="16" fillId="0" borderId="20" xfId="1" applyNumberFormat="1" applyFont="1" applyFill="1" applyBorder="1" applyAlignment="1">
      <alignment horizontal="right" vertical="center" shrinkToFit="1"/>
    </xf>
    <xf numFmtId="0" fontId="15" fillId="0" borderId="21" xfId="0" applyFont="1" applyBorder="1" applyAlignment="1">
      <alignment horizontal="left" vertical="center" wrapText="1"/>
    </xf>
    <xf numFmtId="0" fontId="14" fillId="0" borderId="0" xfId="0" applyFont="1" applyAlignment="1">
      <alignment horizontal="left" vertical="center"/>
    </xf>
    <xf numFmtId="3" fontId="19" fillId="0" borderId="6" xfId="0" applyNumberFormat="1" applyFont="1" applyBorder="1" applyAlignment="1">
      <alignment vertical="center"/>
    </xf>
    <xf numFmtId="14" fontId="16" fillId="5" borderId="1" xfId="1" applyNumberFormat="1" applyFont="1" applyFill="1" applyBorder="1"/>
    <xf numFmtId="0" fontId="16" fillId="5" borderId="1" xfId="0" applyFont="1" applyFill="1" applyBorder="1"/>
    <xf numFmtId="164" fontId="16" fillId="5" borderId="1" xfId="1" applyNumberFormat="1" applyFont="1" applyFill="1" applyBorder="1" applyAlignment="1">
      <alignment vertical="center"/>
    </xf>
    <xf numFmtId="164" fontId="16" fillId="5" borderId="1" xfId="1" applyNumberFormat="1" applyFont="1" applyFill="1" applyBorder="1"/>
    <xf numFmtId="3" fontId="19" fillId="5" borderId="6" xfId="0" applyNumberFormat="1" applyFont="1" applyFill="1" applyBorder="1" applyAlignment="1">
      <alignment vertical="center"/>
    </xf>
    <xf numFmtId="0" fontId="18" fillId="5" borderId="0" xfId="0" applyFont="1" applyFill="1" applyAlignment="1">
      <alignment vertical="center"/>
    </xf>
    <xf numFmtId="164" fontId="18" fillId="0" borderId="0" xfId="0" applyNumberFormat="1" applyFont="1" applyAlignment="1">
      <alignment vertical="center"/>
    </xf>
    <xf numFmtId="0" fontId="2" fillId="0" borderId="1" xfId="0" applyFont="1" applyBorder="1" applyAlignment="1">
      <alignment vertical="center"/>
    </xf>
    <xf numFmtId="164" fontId="2" fillId="0" borderId="1" xfId="1" applyNumberFormat="1" applyFont="1" applyBorder="1" applyAlignment="1">
      <alignment vertical="center"/>
    </xf>
    <xf numFmtId="0" fontId="21" fillId="0" borderId="0" xfId="0" applyFont="1" applyAlignment="1">
      <alignment vertical="center"/>
    </xf>
    <xf numFmtId="0" fontId="21" fillId="0" borderId="0" xfId="0" applyFont="1" applyAlignment="1">
      <alignment horizontal="center" vertical="center"/>
    </xf>
    <xf numFmtId="0" fontId="21" fillId="0" borderId="0" xfId="0" applyFont="1" applyAlignment="1">
      <alignment horizontal="left" vertical="center"/>
    </xf>
    <xf numFmtId="0" fontId="21" fillId="0" borderId="0" xfId="0" applyFont="1" applyAlignment="1">
      <alignment horizontal="right" vertical="center"/>
    </xf>
    <xf numFmtId="0" fontId="22" fillId="0" borderId="0" xfId="0" applyFont="1" applyAlignment="1">
      <alignment horizontal="right" vertical="center"/>
    </xf>
    <xf numFmtId="0" fontId="20" fillId="0" borderId="0" xfId="0" applyFont="1" applyAlignment="1">
      <alignment horizontal="center" vertical="center"/>
    </xf>
    <xf numFmtId="3" fontId="20" fillId="2" borderId="1" xfId="0" applyNumberFormat="1" applyFont="1" applyFill="1" applyBorder="1" applyAlignment="1">
      <alignment horizontal="center" vertical="center"/>
    </xf>
    <xf numFmtId="3" fontId="20" fillId="4" borderId="1" xfId="0" applyNumberFormat="1" applyFont="1" applyFill="1" applyBorder="1" applyAlignment="1">
      <alignment horizontal="center" vertical="center"/>
    </xf>
    <xf numFmtId="3" fontId="20" fillId="0" borderId="27" xfId="0" applyNumberFormat="1" applyFont="1" applyBorder="1" applyAlignment="1">
      <alignment horizontal="right" vertical="center"/>
    </xf>
    <xf numFmtId="166" fontId="21" fillId="0" borderId="26" xfId="1" applyNumberFormat="1" applyFont="1" applyBorder="1" applyAlignment="1">
      <alignment horizontal="center" vertical="center"/>
    </xf>
    <xf numFmtId="0" fontId="21" fillId="0" borderId="1" xfId="0" applyFont="1" applyBorder="1" applyAlignment="1">
      <alignment vertical="center"/>
    </xf>
    <xf numFmtId="164" fontId="21" fillId="0" borderId="1" xfId="1" applyNumberFormat="1" applyFont="1" applyFill="1" applyBorder="1" applyAlignment="1">
      <alignment vertical="center"/>
    </xf>
    <xf numFmtId="164" fontId="21" fillId="0" borderId="1" xfId="1" applyNumberFormat="1" applyFont="1" applyBorder="1" applyAlignment="1">
      <alignment vertical="center"/>
    </xf>
    <xf numFmtId="3" fontId="20" fillId="0" borderId="27" xfId="0" applyNumberFormat="1" applyFont="1" applyBorder="1" applyAlignment="1">
      <alignment vertical="center"/>
    </xf>
    <xf numFmtId="166" fontId="21" fillId="7" borderId="26" xfId="1" applyNumberFormat="1" applyFont="1" applyFill="1" applyBorder="1" applyAlignment="1">
      <alignment horizontal="center" vertical="center"/>
    </xf>
    <xf numFmtId="0" fontId="21" fillId="7" borderId="1" xfId="0" applyFont="1" applyFill="1" applyBorder="1" applyAlignment="1">
      <alignment vertical="center"/>
    </xf>
    <xf numFmtId="164" fontId="21" fillId="7" borderId="1" xfId="1" applyNumberFormat="1" applyFont="1" applyFill="1" applyBorder="1" applyAlignment="1">
      <alignment vertical="center"/>
    </xf>
    <xf numFmtId="3" fontId="20" fillId="7" borderId="27" xfId="0" applyNumberFormat="1" applyFont="1" applyFill="1" applyBorder="1" applyAlignment="1">
      <alignment vertical="center"/>
    </xf>
    <xf numFmtId="0" fontId="21" fillId="7" borderId="0" xfId="0" applyFont="1" applyFill="1" applyAlignment="1">
      <alignment vertical="center"/>
    </xf>
    <xf numFmtId="164" fontId="21" fillId="0" borderId="0" xfId="0" applyNumberFormat="1" applyFont="1" applyAlignment="1">
      <alignment vertical="center"/>
    </xf>
    <xf numFmtId="166" fontId="21" fillId="0" borderId="26" xfId="1" applyNumberFormat="1" applyFont="1" applyFill="1" applyBorder="1" applyAlignment="1">
      <alignment horizontal="center" vertical="center"/>
    </xf>
    <xf numFmtId="3" fontId="20" fillId="2" borderId="1" xfId="0" applyNumberFormat="1" applyFont="1" applyFill="1" applyBorder="1" applyAlignment="1">
      <alignment vertical="center"/>
    </xf>
    <xf numFmtId="3" fontId="20" fillId="0" borderId="0" xfId="0" applyNumberFormat="1" applyFont="1" applyAlignment="1">
      <alignment vertical="center"/>
    </xf>
    <xf numFmtId="0" fontId="20" fillId="0" borderId="0" xfId="0" applyFont="1" applyAlignment="1">
      <alignment vertical="center"/>
    </xf>
    <xf numFmtId="0" fontId="20" fillId="0" borderId="1" xfId="0" applyFont="1" applyBorder="1" applyAlignment="1">
      <alignment vertical="center"/>
    </xf>
    <xf numFmtId="164" fontId="20" fillId="0" borderId="1" xfId="1" applyNumberFormat="1" applyFont="1" applyFill="1" applyBorder="1" applyAlignment="1">
      <alignment vertical="center"/>
    </xf>
    <xf numFmtId="166" fontId="15" fillId="0" borderId="20" xfId="0" applyNumberFormat="1" applyFont="1" applyBorder="1" applyAlignment="1">
      <alignment horizontal="center" vertical="center" wrapText="1"/>
    </xf>
    <xf numFmtId="165" fontId="14" fillId="2" borderId="20" xfId="0" applyNumberFormat="1" applyFont="1" applyFill="1" applyBorder="1" applyAlignment="1">
      <alignment horizontal="center" vertical="center" wrapText="1"/>
    </xf>
    <xf numFmtId="0" fontId="14" fillId="2" borderId="21" xfId="0" applyFont="1" applyFill="1" applyBorder="1" applyAlignment="1">
      <alignment vertical="center" wrapText="1"/>
    </xf>
    <xf numFmtId="164" fontId="14" fillId="2" borderId="20" xfId="1" applyNumberFormat="1" applyFont="1" applyFill="1" applyBorder="1" applyAlignment="1">
      <alignment horizontal="right" vertical="center" shrinkToFit="1"/>
    </xf>
    <xf numFmtId="3" fontId="14" fillId="2" borderId="20" xfId="0" applyNumberFormat="1" applyFont="1" applyFill="1" applyBorder="1" applyAlignment="1">
      <alignment horizontal="right" vertical="center" shrinkToFit="1"/>
    </xf>
    <xf numFmtId="3" fontId="12" fillId="4" borderId="9" xfId="0" applyNumberFormat="1" applyFont="1" applyFill="1" applyBorder="1" applyAlignment="1">
      <alignment horizontal="center" vertical="center"/>
    </xf>
    <xf numFmtId="3" fontId="12" fillId="0" borderId="10" xfId="0" applyNumberFormat="1" applyFont="1" applyBorder="1" applyAlignment="1">
      <alignment horizontal="right" vertical="center"/>
    </xf>
    <xf numFmtId="3" fontId="12" fillId="2" borderId="13" xfId="0" applyNumberFormat="1" applyFont="1" applyFill="1" applyBorder="1" applyAlignment="1">
      <alignment vertical="center"/>
    </xf>
    <xf numFmtId="3" fontId="12" fillId="2" borderId="13" xfId="0" applyNumberFormat="1" applyFont="1" applyFill="1" applyBorder="1" applyAlignment="1">
      <alignment horizontal="center" vertical="center"/>
    </xf>
    <xf numFmtId="3" fontId="30" fillId="2" borderId="14" xfId="0" applyNumberFormat="1" applyFont="1" applyFill="1" applyBorder="1" applyAlignment="1">
      <alignment horizontal="right" vertical="center"/>
    </xf>
    <xf numFmtId="166" fontId="2" fillId="0" borderId="1" xfId="1" applyNumberFormat="1" applyFont="1" applyBorder="1" applyAlignment="1">
      <alignment horizontal="center" vertical="center"/>
    </xf>
    <xf numFmtId="166" fontId="16" fillId="7" borderId="1" xfId="1" applyNumberFormat="1" applyFont="1" applyFill="1" applyBorder="1" applyAlignment="1">
      <alignment horizontal="center" vertical="center"/>
    </xf>
    <xf numFmtId="0" fontId="16" fillId="7" borderId="1" xfId="0" applyFont="1" applyFill="1" applyBorder="1" applyAlignment="1">
      <alignment vertical="center"/>
    </xf>
    <xf numFmtId="164" fontId="16" fillId="7" borderId="1" xfId="1" applyNumberFormat="1" applyFont="1" applyFill="1" applyBorder="1" applyAlignment="1">
      <alignment vertical="center"/>
    </xf>
    <xf numFmtId="3" fontId="17" fillId="7" borderId="6" xfId="0" applyNumberFormat="1" applyFont="1" applyFill="1" applyBorder="1" applyAlignment="1">
      <alignment vertical="center"/>
    </xf>
    <xf numFmtId="0" fontId="29" fillId="7" borderId="0" xfId="0" applyFont="1" applyFill="1" applyAlignment="1">
      <alignment vertical="center"/>
    </xf>
    <xf numFmtId="0" fontId="16" fillId="7" borderId="1" xfId="0" applyFont="1" applyFill="1" applyBorder="1" applyAlignment="1">
      <alignment vertical="center" wrapText="1"/>
    </xf>
    <xf numFmtId="0" fontId="13" fillId="0" borderId="0" xfId="0" applyFont="1" applyAlignment="1">
      <alignment vertical="center"/>
    </xf>
    <xf numFmtId="0" fontId="8" fillId="0" borderId="0" xfId="0" applyFont="1" applyAlignment="1">
      <alignment vertical="center" wrapText="1"/>
    </xf>
    <xf numFmtId="0" fontId="27" fillId="0" borderId="0" xfId="0" applyFont="1" applyAlignment="1">
      <alignment vertical="center"/>
    </xf>
    <xf numFmtId="0" fontId="26" fillId="0" borderId="0" xfId="0" applyFont="1" applyAlignment="1">
      <alignment vertical="center"/>
    </xf>
    <xf numFmtId="0" fontId="31" fillId="0" borderId="1" xfId="0" applyFont="1" applyBorder="1" applyAlignment="1">
      <alignment vertical="center"/>
    </xf>
    <xf numFmtId="164" fontId="31" fillId="0" borderId="1" xfId="1" applyNumberFormat="1" applyFont="1" applyFill="1" applyBorder="1" applyAlignment="1">
      <alignment vertical="center"/>
    </xf>
    <xf numFmtId="164" fontId="21" fillId="0" borderId="0" xfId="0" applyNumberFormat="1" applyFont="1" applyAlignment="1">
      <alignment horizontal="right" vertical="center"/>
    </xf>
    <xf numFmtId="0" fontId="32" fillId="0" borderId="0" xfId="0" applyFont="1" applyAlignment="1">
      <alignment horizontal="left" vertical="center"/>
    </xf>
    <xf numFmtId="0" fontId="33" fillId="0" borderId="0" xfId="0" applyFont="1" applyAlignment="1">
      <alignment horizontal="left" vertical="center"/>
    </xf>
    <xf numFmtId="3" fontId="21" fillId="0" borderId="0" xfId="0" applyNumberFormat="1" applyFont="1" applyAlignment="1">
      <alignment vertical="center"/>
    </xf>
    <xf numFmtId="164" fontId="21" fillId="0" borderId="0" xfId="1" applyNumberFormat="1" applyFont="1" applyAlignment="1">
      <alignment vertical="center"/>
    </xf>
    <xf numFmtId="165" fontId="15" fillId="0" borderId="20" xfId="0" applyNumberFormat="1" applyFont="1" applyBorder="1" applyAlignment="1">
      <alignment horizontal="center" vertical="center" wrapText="1"/>
    </xf>
    <xf numFmtId="164" fontId="4" fillId="0" borderId="0" xfId="0" applyNumberFormat="1" applyFont="1" applyAlignment="1">
      <alignment vertical="center"/>
    </xf>
    <xf numFmtId="164" fontId="11" fillId="0" borderId="0" xfId="0" applyNumberFormat="1" applyFont="1" applyAlignment="1">
      <alignment vertical="center"/>
    </xf>
    <xf numFmtId="166" fontId="16" fillId="0" borderId="1" xfId="1" applyNumberFormat="1" applyFont="1" applyFill="1" applyBorder="1" applyAlignment="1">
      <alignment horizontal="center" vertical="center"/>
    </xf>
    <xf numFmtId="0" fontId="16" fillId="0" borderId="1" xfId="0" applyFont="1" applyBorder="1" applyAlignment="1">
      <alignment vertical="center" wrapText="1"/>
    </xf>
    <xf numFmtId="0" fontId="29" fillId="0" borderId="0" xfId="0" applyFont="1" applyAlignment="1">
      <alignment vertical="center"/>
    </xf>
    <xf numFmtId="166" fontId="2" fillId="0" borderId="1" xfId="1" applyNumberFormat="1" applyFont="1" applyFill="1" applyBorder="1" applyAlignment="1">
      <alignment horizontal="center" vertical="center"/>
    </xf>
    <xf numFmtId="164" fontId="2" fillId="0" borderId="1" xfId="1" applyNumberFormat="1" applyFont="1" applyFill="1" applyBorder="1" applyAlignment="1">
      <alignment vertical="center"/>
    </xf>
    <xf numFmtId="0" fontId="16" fillId="0" borderId="1" xfId="0" applyFont="1" applyBorder="1" applyAlignment="1">
      <alignment vertical="center"/>
    </xf>
    <xf numFmtId="0" fontId="29" fillId="0" borderId="0" xfId="0" applyFont="1" applyAlignment="1">
      <alignment vertical="center" wrapText="1"/>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3" fontId="7" fillId="2" borderId="11" xfId="0" applyNumberFormat="1" applyFont="1" applyFill="1" applyBorder="1" applyAlignment="1">
      <alignment horizontal="left" vertical="center"/>
    </xf>
    <xf numFmtId="3" fontId="7" fillId="2" borderId="12" xfId="0" applyNumberFormat="1" applyFont="1" applyFill="1" applyBorder="1" applyAlignment="1">
      <alignment horizontal="left" vertical="center"/>
    </xf>
    <xf numFmtId="0" fontId="27" fillId="0" borderId="0" xfId="0" applyFont="1" applyAlignment="1">
      <alignment horizontal="left" vertical="center" wrapText="1"/>
    </xf>
    <xf numFmtId="0" fontId="25" fillId="0" borderId="0" xfId="0" applyFont="1" applyAlignment="1">
      <alignment horizontal="center" vertical="center"/>
    </xf>
    <xf numFmtId="3" fontId="7" fillId="2" borderId="2" xfId="0" applyNumberFormat="1" applyFont="1" applyFill="1" applyBorder="1" applyAlignment="1">
      <alignment horizontal="center" vertical="center"/>
    </xf>
    <xf numFmtId="3" fontId="7" fillId="2" borderId="5" xfId="0" applyNumberFormat="1" applyFont="1" applyFill="1" applyBorder="1" applyAlignment="1">
      <alignment horizontal="center" vertical="center"/>
    </xf>
    <xf numFmtId="3" fontId="7" fillId="2" borderId="3" xfId="0" applyNumberFormat="1" applyFont="1" applyFill="1" applyBorder="1" applyAlignment="1">
      <alignment horizontal="center" vertical="center"/>
    </xf>
    <xf numFmtId="3" fontId="7" fillId="2" borderId="1" xfId="0" applyNumberFormat="1" applyFont="1" applyFill="1" applyBorder="1" applyAlignment="1">
      <alignment horizontal="center" vertical="center"/>
    </xf>
    <xf numFmtId="3" fontId="7" fillId="2" borderId="4" xfId="0" applyNumberFormat="1" applyFont="1" applyFill="1" applyBorder="1" applyAlignment="1">
      <alignment horizontal="center" vertical="center"/>
    </xf>
    <xf numFmtId="3" fontId="7" fillId="2" borderId="6" xfId="0" applyNumberFormat="1" applyFont="1" applyFill="1" applyBorder="1" applyAlignment="1">
      <alignment horizontal="center" vertical="center"/>
    </xf>
    <xf numFmtId="0" fontId="20" fillId="3" borderId="26" xfId="0" applyFont="1" applyFill="1" applyBorder="1" applyAlignment="1">
      <alignment horizontal="left" vertical="center"/>
    </xf>
    <xf numFmtId="0" fontId="20" fillId="3" borderId="1" xfId="0" applyFont="1" applyFill="1" applyBorder="1" applyAlignment="1">
      <alignment horizontal="left" vertical="center"/>
    </xf>
    <xf numFmtId="3" fontId="20" fillId="2" borderId="26" xfId="0" applyNumberFormat="1" applyFont="1" applyFill="1" applyBorder="1" applyAlignment="1">
      <alignment horizontal="center" vertical="center"/>
    </xf>
    <xf numFmtId="3" fontId="20" fillId="2" borderId="1" xfId="0" applyNumberFormat="1" applyFont="1" applyFill="1" applyBorder="1" applyAlignment="1">
      <alignment horizontal="center" vertical="center"/>
    </xf>
    <xf numFmtId="3" fontId="20" fillId="2" borderId="29" xfId="0" applyNumberFormat="1" applyFont="1" applyFill="1" applyBorder="1" applyAlignment="1">
      <alignment horizontal="center" vertical="center"/>
    </xf>
    <xf numFmtId="3" fontId="23" fillId="2" borderId="27" xfId="0" applyNumberFormat="1" applyFont="1" applyFill="1" applyBorder="1" applyAlignment="1">
      <alignment horizontal="right" vertical="center"/>
    </xf>
    <xf numFmtId="3" fontId="23" fillId="2" borderId="30" xfId="0" applyNumberFormat="1" applyFont="1" applyFill="1" applyBorder="1" applyAlignment="1">
      <alignment horizontal="right" vertical="center"/>
    </xf>
    <xf numFmtId="3" fontId="20" fillId="2" borderId="28" xfId="0" applyNumberFormat="1" applyFont="1" applyFill="1" applyBorder="1" applyAlignment="1">
      <alignment horizontal="center" vertical="center"/>
    </xf>
    <xf numFmtId="0" fontId="24" fillId="0" borderId="0" xfId="0" applyFont="1" applyAlignment="1">
      <alignment horizontal="center" vertical="center"/>
    </xf>
    <xf numFmtId="3" fontId="20" fillId="2" borderId="23" xfId="0" applyNumberFormat="1" applyFont="1" applyFill="1" applyBorder="1" applyAlignment="1">
      <alignment horizontal="center" vertical="center"/>
    </xf>
    <xf numFmtId="3" fontId="20" fillId="2" borderId="24" xfId="0" applyNumberFormat="1" applyFont="1" applyFill="1" applyBorder="1" applyAlignment="1">
      <alignment horizontal="center" vertical="center"/>
    </xf>
    <xf numFmtId="3" fontId="20" fillId="2" borderId="25" xfId="0" applyNumberFormat="1" applyFont="1" applyFill="1" applyBorder="1" applyAlignment="1">
      <alignment horizontal="center" vertical="center"/>
    </xf>
    <xf numFmtId="3" fontId="20" fillId="2" borderId="27" xfId="0" applyNumberFormat="1" applyFont="1" applyFill="1" applyBorder="1" applyAlignment="1">
      <alignment horizontal="center" vertical="center"/>
    </xf>
    <xf numFmtId="164" fontId="14" fillId="0" borderId="22" xfId="1" applyNumberFormat="1" applyFont="1" applyFill="1" applyBorder="1" applyAlignment="1">
      <alignment horizontal="right" vertical="center" wrapText="1"/>
    </xf>
    <xf numFmtId="0" fontId="6" fillId="3" borderId="7" xfId="0" applyFont="1" applyFill="1" applyBorder="1" applyAlignment="1">
      <alignment horizontal="left" vertical="center"/>
    </xf>
    <xf numFmtId="0" fontId="6" fillId="3" borderId="8" xfId="0" applyFont="1" applyFill="1" applyBorder="1" applyAlignment="1">
      <alignment horizontal="left" vertical="center"/>
    </xf>
    <xf numFmtId="3" fontId="6" fillId="2" borderId="11" xfId="0" applyNumberFormat="1" applyFont="1" applyFill="1" applyBorder="1" applyAlignment="1">
      <alignment horizontal="center" vertical="center"/>
    </xf>
    <xf numFmtId="3" fontId="6" fillId="2" borderId="12" xfId="0" applyNumberFormat="1" applyFont="1" applyFill="1" applyBorder="1" applyAlignment="1">
      <alignment horizontal="center" vertical="center"/>
    </xf>
    <xf numFmtId="3" fontId="6" fillId="2" borderId="13" xfId="0" applyNumberFormat="1" applyFont="1" applyFill="1" applyBorder="1" applyAlignment="1">
      <alignment horizontal="center" vertical="center"/>
    </xf>
    <xf numFmtId="3" fontId="6" fillId="2" borderId="18" xfId="0" applyNumberFormat="1" applyFont="1" applyFill="1" applyBorder="1" applyAlignment="1">
      <alignment horizontal="center" vertical="center"/>
    </xf>
    <xf numFmtId="3" fontId="10" fillId="5" borderId="14" xfId="0" applyNumberFormat="1" applyFont="1" applyFill="1" applyBorder="1" applyAlignment="1">
      <alignment horizontal="center" vertical="center"/>
    </xf>
    <xf numFmtId="3" fontId="10" fillId="5" borderId="19" xfId="0" applyNumberFormat="1" applyFont="1" applyFill="1" applyBorder="1" applyAlignment="1">
      <alignment horizontal="center" vertical="center"/>
    </xf>
    <xf numFmtId="3" fontId="6" fillId="2" borderId="15" xfId="0" applyNumberFormat="1" applyFont="1" applyFill="1" applyBorder="1" applyAlignment="1">
      <alignment horizontal="center" vertical="center"/>
    </xf>
    <xf numFmtId="3" fontId="6" fillId="2" borderId="16" xfId="0" applyNumberFormat="1" applyFont="1" applyFill="1" applyBorder="1" applyAlignment="1">
      <alignment horizontal="center" vertical="center"/>
    </xf>
    <xf numFmtId="3" fontId="6" fillId="2" borderId="17" xfId="0" applyNumberFormat="1" applyFont="1" applyFill="1" applyBorder="1" applyAlignment="1">
      <alignment horizontal="center" vertical="center"/>
    </xf>
    <xf numFmtId="0" fontId="3" fillId="0" borderId="0" xfId="0" applyFont="1" applyAlignment="1">
      <alignment horizontal="center" vertical="center"/>
    </xf>
    <xf numFmtId="3" fontId="6" fillId="2" borderId="2" xfId="0" applyNumberFormat="1" applyFont="1" applyFill="1" applyBorder="1" applyAlignment="1">
      <alignment horizontal="center" vertical="center"/>
    </xf>
    <xf numFmtId="3" fontId="6" fillId="2" borderId="5" xfId="0" applyNumberFormat="1" applyFont="1" applyFill="1" applyBorder="1" applyAlignment="1">
      <alignment horizontal="center" vertical="center"/>
    </xf>
    <xf numFmtId="3" fontId="6" fillId="2" borderId="3" xfId="0" applyNumberFormat="1" applyFont="1" applyFill="1" applyBorder="1" applyAlignment="1">
      <alignment horizontal="center" vertical="center"/>
    </xf>
    <xf numFmtId="3" fontId="6" fillId="2" borderId="1" xfId="0" applyNumberFormat="1" applyFont="1" applyFill="1" applyBorder="1" applyAlignment="1">
      <alignment horizontal="center" vertical="center"/>
    </xf>
    <xf numFmtId="3" fontId="6" fillId="2" borderId="4" xfId="0" applyNumberFormat="1" applyFont="1" applyFill="1" applyBorder="1" applyAlignment="1">
      <alignment horizontal="center" vertical="center"/>
    </xf>
    <xf numFmtId="3" fontId="6" fillId="2" borderId="6" xfId="0" applyNumberFormat="1" applyFont="1" applyFill="1" applyBorder="1" applyAlignment="1">
      <alignment horizontal="center" vertical="center"/>
    </xf>
    <xf numFmtId="3" fontId="10" fillId="5" borderId="1" xfId="0" applyNumberFormat="1"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0</xdr:colOff>
      <xdr:row>1</xdr:row>
      <xdr:rowOff>0</xdr:rowOff>
    </xdr:from>
    <xdr:ext cx="2265045" cy="18415"/>
    <xdr:sp macro="" textlink="">
      <xdr:nvSpPr>
        <xdr:cNvPr id="2" name="Shape 4">
          <a:extLst>
            <a:ext uri="{FF2B5EF4-FFF2-40B4-BE49-F238E27FC236}">
              <a16:creationId xmlns:a16="http://schemas.microsoft.com/office/drawing/2014/main" id="{780A6AA6-24FF-407B-926E-CBF0E503D3BF}"/>
            </a:ext>
          </a:extLst>
        </xdr:cNvPr>
        <xdr:cNvSpPr/>
      </xdr:nvSpPr>
      <xdr:spPr>
        <a:xfrm>
          <a:off x="4038600" y="177800"/>
          <a:ext cx="2265045" cy="18415"/>
        </a:xfrm>
        <a:custGeom>
          <a:avLst/>
          <a:gdLst/>
          <a:ahLst/>
          <a:cxnLst/>
          <a:rect l="0" t="0" r="0" b="0"/>
          <a:pathLst>
            <a:path w="2265045" h="18415">
              <a:moveTo>
                <a:pt x="2264664" y="0"/>
              </a:moveTo>
              <a:lnTo>
                <a:pt x="0" y="0"/>
              </a:lnTo>
              <a:lnTo>
                <a:pt x="0" y="18288"/>
              </a:lnTo>
              <a:lnTo>
                <a:pt x="2264664" y="18288"/>
              </a:lnTo>
              <a:lnTo>
                <a:pt x="2264664" y="0"/>
              </a:lnTo>
              <a:close/>
            </a:path>
          </a:pathLst>
        </a:custGeom>
        <a:solidFill>
          <a:srgbClr val="000000">
            <a:alpha val="50000"/>
          </a:srgbClr>
        </a:solidFill>
      </xdr:spPr>
    </xdr:sp>
    <xdr:clientData/>
  </xdr:oneCellAnchor>
  <xdr:oneCellAnchor>
    <xdr:from>
      <xdr:col>2</xdr:col>
      <xdr:colOff>0</xdr:colOff>
      <xdr:row>1</xdr:row>
      <xdr:rowOff>0</xdr:rowOff>
    </xdr:from>
    <xdr:ext cx="2265045" cy="18415"/>
    <xdr:sp macro="" textlink="">
      <xdr:nvSpPr>
        <xdr:cNvPr id="3" name="Shape 4">
          <a:extLst>
            <a:ext uri="{FF2B5EF4-FFF2-40B4-BE49-F238E27FC236}">
              <a16:creationId xmlns:a16="http://schemas.microsoft.com/office/drawing/2014/main" id="{0075BAEC-791A-4F76-9E5C-FBAF5FED7614}"/>
            </a:ext>
          </a:extLst>
        </xdr:cNvPr>
        <xdr:cNvSpPr/>
      </xdr:nvSpPr>
      <xdr:spPr>
        <a:xfrm>
          <a:off x="4038600" y="177800"/>
          <a:ext cx="2265045" cy="18415"/>
        </a:xfrm>
        <a:custGeom>
          <a:avLst/>
          <a:gdLst/>
          <a:ahLst/>
          <a:cxnLst/>
          <a:rect l="0" t="0" r="0" b="0"/>
          <a:pathLst>
            <a:path w="2265045" h="18415">
              <a:moveTo>
                <a:pt x="2264664" y="0"/>
              </a:moveTo>
              <a:lnTo>
                <a:pt x="0" y="0"/>
              </a:lnTo>
              <a:lnTo>
                <a:pt x="0" y="18288"/>
              </a:lnTo>
              <a:lnTo>
                <a:pt x="2264664" y="18288"/>
              </a:lnTo>
              <a:lnTo>
                <a:pt x="2264664" y="0"/>
              </a:lnTo>
              <a:close/>
            </a:path>
          </a:pathLst>
        </a:custGeom>
        <a:solidFill>
          <a:srgbClr val="000000">
            <a:alpha val="50000"/>
          </a:srgbClr>
        </a:solidFill>
      </xdr:spPr>
    </xdr:sp>
    <xdr:clientData/>
  </xdr:oneCellAnchor>
  <xdr:twoCellAnchor editAs="oneCell">
    <xdr:from>
      <xdr:col>0</xdr:col>
      <xdr:colOff>0</xdr:colOff>
      <xdr:row>68</xdr:row>
      <xdr:rowOff>169334</xdr:rowOff>
    </xdr:from>
    <xdr:to>
      <xdr:col>2</xdr:col>
      <xdr:colOff>141978</xdr:colOff>
      <xdr:row>79</xdr:row>
      <xdr:rowOff>119943</xdr:rowOff>
    </xdr:to>
    <xdr:pic>
      <xdr:nvPicPr>
        <xdr:cNvPr id="4" name="Picture 3">
          <a:extLst>
            <a:ext uri="{FF2B5EF4-FFF2-40B4-BE49-F238E27FC236}">
              <a16:creationId xmlns:a16="http://schemas.microsoft.com/office/drawing/2014/main" id="{067ACABE-2107-4672-9B30-E43AE750211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035" r="23073"/>
        <a:stretch/>
      </xdr:blipFill>
      <xdr:spPr>
        <a:xfrm>
          <a:off x="0" y="14774334"/>
          <a:ext cx="4184811" cy="30973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484631</xdr:colOff>
      <xdr:row>1</xdr:row>
      <xdr:rowOff>0</xdr:rowOff>
    </xdr:from>
    <xdr:ext cx="2265045" cy="18415"/>
    <xdr:sp macro="" textlink="">
      <xdr:nvSpPr>
        <xdr:cNvPr id="2" name="Shape 4">
          <a:extLst>
            <a:ext uri="{FF2B5EF4-FFF2-40B4-BE49-F238E27FC236}">
              <a16:creationId xmlns:a16="http://schemas.microsoft.com/office/drawing/2014/main" id="{C1286E37-7AD0-45E5-B5CE-F9D2E7D69B02}"/>
            </a:ext>
          </a:extLst>
        </xdr:cNvPr>
        <xdr:cNvSpPr/>
      </xdr:nvSpPr>
      <xdr:spPr>
        <a:xfrm>
          <a:off x="3342131" y="0"/>
          <a:ext cx="2265045" cy="18415"/>
        </a:xfrm>
        <a:custGeom>
          <a:avLst/>
          <a:gdLst/>
          <a:ahLst/>
          <a:cxnLst/>
          <a:rect l="0" t="0" r="0" b="0"/>
          <a:pathLst>
            <a:path w="2265045" h="18415">
              <a:moveTo>
                <a:pt x="2264664" y="0"/>
              </a:moveTo>
              <a:lnTo>
                <a:pt x="0" y="0"/>
              </a:lnTo>
              <a:lnTo>
                <a:pt x="0" y="18288"/>
              </a:lnTo>
              <a:lnTo>
                <a:pt x="2264664" y="18288"/>
              </a:lnTo>
              <a:lnTo>
                <a:pt x="2264664" y="0"/>
              </a:lnTo>
              <a:close/>
            </a:path>
          </a:pathLst>
        </a:custGeom>
        <a:solidFill>
          <a:srgbClr val="000000">
            <a:alpha val="50000"/>
          </a:srgbClr>
        </a:solidFill>
      </xdr:spPr>
    </xdr:sp>
    <xdr:clientData/>
  </xdr:oneCellAnchor>
  <xdr:oneCellAnchor>
    <xdr:from>
      <xdr:col>2</xdr:col>
      <xdr:colOff>484631</xdr:colOff>
      <xdr:row>1</xdr:row>
      <xdr:rowOff>0</xdr:rowOff>
    </xdr:from>
    <xdr:ext cx="2265045" cy="18415"/>
    <xdr:sp macro="" textlink="">
      <xdr:nvSpPr>
        <xdr:cNvPr id="3" name="Shape 4">
          <a:extLst>
            <a:ext uri="{FF2B5EF4-FFF2-40B4-BE49-F238E27FC236}">
              <a16:creationId xmlns:a16="http://schemas.microsoft.com/office/drawing/2014/main" id="{64BB5763-A702-47DC-B759-2D39F36F7B65}"/>
            </a:ext>
          </a:extLst>
        </xdr:cNvPr>
        <xdr:cNvSpPr/>
      </xdr:nvSpPr>
      <xdr:spPr>
        <a:xfrm>
          <a:off x="3342131" y="0"/>
          <a:ext cx="2265045" cy="18415"/>
        </a:xfrm>
        <a:custGeom>
          <a:avLst/>
          <a:gdLst/>
          <a:ahLst/>
          <a:cxnLst/>
          <a:rect l="0" t="0" r="0" b="0"/>
          <a:pathLst>
            <a:path w="2265045" h="18415">
              <a:moveTo>
                <a:pt x="2264664" y="0"/>
              </a:moveTo>
              <a:lnTo>
                <a:pt x="0" y="0"/>
              </a:lnTo>
              <a:lnTo>
                <a:pt x="0" y="18288"/>
              </a:lnTo>
              <a:lnTo>
                <a:pt x="2264664" y="18288"/>
              </a:lnTo>
              <a:lnTo>
                <a:pt x="2264664" y="0"/>
              </a:lnTo>
              <a:close/>
            </a:path>
          </a:pathLst>
        </a:custGeom>
        <a:solidFill>
          <a:srgbClr val="000000">
            <a:alpha val="50000"/>
          </a:srgbClr>
        </a:solidFill>
      </xdr:spPr>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1</xdr:row>
      <xdr:rowOff>0</xdr:rowOff>
    </xdr:from>
    <xdr:ext cx="2265045" cy="18415"/>
    <xdr:sp macro="" textlink="">
      <xdr:nvSpPr>
        <xdr:cNvPr id="2" name="Shape 4">
          <a:extLst>
            <a:ext uri="{FF2B5EF4-FFF2-40B4-BE49-F238E27FC236}">
              <a16:creationId xmlns:a16="http://schemas.microsoft.com/office/drawing/2014/main" id="{1F0ACE0C-A17E-43FD-B2B1-EE992435D34D}"/>
            </a:ext>
          </a:extLst>
        </xdr:cNvPr>
        <xdr:cNvSpPr/>
      </xdr:nvSpPr>
      <xdr:spPr>
        <a:xfrm>
          <a:off x="2719831" y="165100"/>
          <a:ext cx="2265045" cy="18415"/>
        </a:xfrm>
        <a:custGeom>
          <a:avLst/>
          <a:gdLst/>
          <a:ahLst/>
          <a:cxnLst/>
          <a:rect l="0" t="0" r="0" b="0"/>
          <a:pathLst>
            <a:path w="2265045" h="18415">
              <a:moveTo>
                <a:pt x="2264664" y="0"/>
              </a:moveTo>
              <a:lnTo>
                <a:pt x="0" y="0"/>
              </a:lnTo>
              <a:lnTo>
                <a:pt x="0" y="18288"/>
              </a:lnTo>
              <a:lnTo>
                <a:pt x="2264664" y="18288"/>
              </a:lnTo>
              <a:lnTo>
                <a:pt x="2264664" y="0"/>
              </a:lnTo>
              <a:close/>
            </a:path>
          </a:pathLst>
        </a:custGeom>
        <a:solidFill>
          <a:srgbClr val="000000">
            <a:alpha val="50000"/>
          </a:srgbClr>
        </a:solidFill>
      </xdr:spPr>
    </xdr:sp>
    <xdr:clientData/>
  </xdr:oneCellAnchor>
  <xdr:oneCellAnchor>
    <xdr:from>
      <xdr:col>2</xdr:col>
      <xdr:colOff>0</xdr:colOff>
      <xdr:row>1</xdr:row>
      <xdr:rowOff>0</xdr:rowOff>
    </xdr:from>
    <xdr:ext cx="2265045" cy="18415"/>
    <xdr:sp macro="" textlink="">
      <xdr:nvSpPr>
        <xdr:cNvPr id="3" name="Shape 4">
          <a:extLst>
            <a:ext uri="{FF2B5EF4-FFF2-40B4-BE49-F238E27FC236}">
              <a16:creationId xmlns:a16="http://schemas.microsoft.com/office/drawing/2014/main" id="{F031646B-9602-461D-AC13-B82E479D5935}"/>
            </a:ext>
          </a:extLst>
        </xdr:cNvPr>
        <xdr:cNvSpPr/>
      </xdr:nvSpPr>
      <xdr:spPr>
        <a:xfrm>
          <a:off x="2719831" y="165100"/>
          <a:ext cx="2265045" cy="18415"/>
        </a:xfrm>
        <a:custGeom>
          <a:avLst/>
          <a:gdLst/>
          <a:ahLst/>
          <a:cxnLst/>
          <a:rect l="0" t="0" r="0" b="0"/>
          <a:pathLst>
            <a:path w="2265045" h="18415">
              <a:moveTo>
                <a:pt x="2264664" y="0"/>
              </a:moveTo>
              <a:lnTo>
                <a:pt x="0" y="0"/>
              </a:lnTo>
              <a:lnTo>
                <a:pt x="0" y="18288"/>
              </a:lnTo>
              <a:lnTo>
                <a:pt x="2264664" y="18288"/>
              </a:lnTo>
              <a:lnTo>
                <a:pt x="2264664" y="0"/>
              </a:lnTo>
              <a:close/>
            </a:path>
          </a:pathLst>
        </a:custGeom>
        <a:solidFill>
          <a:srgbClr val="000000">
            <a:alpha val="50000"/>
          </a:srgbClr>
        </a:solidFill>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97F65-3F21-4207-AC3A-EC1AB3D2C1F3}">
  <dimension ref="A1:L87"/>
  <sheetViews>
    <sheetView tabSelected="1" topLeftCell="A70" zoomScale="85" zoomScaleNormal="85" workbookViewId="0">
      <selection activeCell="D77" sqref="D77:L79"/>
    </sheetView>
  </sheetViews>
  <sheetFormatPr defaultColWidth="8.81640625" defaultRowHeight="14" x14ac:dyDescent="0.35"/>
  <cols>
    <col min="1" max="1" width="11" style="17" customWidth="1"/>
    <col min="2" max="2" width="46.81640625" style="18" customWidth="1"/>
    <col min="3" max="4" width="14.36328125" style="19" customWidth="1"/>
    <col min="5" max="5" width="14.36328125" style="21" customWidth="1"/>
    <col min="6" max="6" width="47.1796875" style="16" bestFit="1" customWidth="1"/>
    <col min="7" max="7" width="13.36328125" style="16" customWidth="1"/>
    <col min="8" max="8" width="8.81640625" style="16"/>
    <col min="9" max="9" width="4" style="16" bestFit="1" customWidth="1"/>
    <col min="10" max="10" width="9.81640625" style="16" bestFit="1" customWidth="1"/>
    <col min="11" max="255" width="8.81640625" style="16"/>
    <col min="256" max="256" width="12.7265625" style="16" customWidth="1"/>
    <col min="257" max="257" width="53.1796875" style="16" bestFit="1" customWidth="1"/>
    <col min="258" max="258" width="14.7265625" style="16" customWidth="1"/>
    <col min="259" max="259" width="12.7265625" style="16" customWidth="1"/>
    <col min="260" max="260" width="13.1796875" style="16" customWidth="1"/>
    <col min="261" max="261" width="16" style="16" customWidth="1"/>
    <col min="262" max="511" width="8.81640625" style="16"/>
    <col min="512" max="512" width="12.7265625" style="16" customWidth="1"/>
    <col min="513" max="513" width="53.1796875" style="16" bestFit="1" customWidth="1"/>
    <col min="514" max="514" width="14.7265625" style="16" customWidth="1"/>
    <col min="515" max="515" width="12.7265625" style="16" customWidth="1"/>
    <col min="516" max="516" width="13.1796875" style="16" customWidth="1"/>
    <col min="517" max="517" width="16" style="16" customWidth="1"/>
    <col min="518" max="767" width="8.81640625" style="16"/>
    <col min="768" max="768" width="12.7265625" style="16" customWidth="1"/>
    <col min="769" max="769" width="53.1796875" style="16" bestFit="1" customWidth="1"/>
    <col min="770" max="770" width="14.7265625" style="16" customWidth="1"/>
    <col min="771" max="771" width="12.7265625" style="16" customWidth="1"/>
    <col min="772" max="772" width="13.1796875" style="16" customWidth="1"/>
    <col min="773" max="773" width="16" style="16" customWidth="1"/>
    <col min="774" max="1023" width="8.81640625" style="16"/>
    <col min="1024" max="1024" width="12.7265625" style="16" customWidth="1"/>
    <col min="1025" max="1025" width="53.1796875" style="16" bestFit="1" customWidth="1"/>
    <col min="1026" max="1026" width="14.7265625" style="16" customWidth="1"/>
    <col min="1027" max="1027" width="12.7265625" style="16" customWidth="1"/>
    <col min="1028" max="1028" width="13.1796875" style="16" customWidth="1"/>
    <col min="1029" max="1029" width="16" style="16" customWidth="1"/>
    <col min="1030" max="1279" width="8.81640625" style="16"/>
    <col min="1280" max="1280" width="12.7265625" style="16" customWidth="1"/>
    <col min="1281" max="1281" width="53.1796875" style="16" bestFit="1" customWidth="1"/>
    <col min="1282" max="1282" width="14.7265625" style="16" customWidth="1"/>
    <col min="1283" max="1283" width="12.7265625" style="16" customWidth="1"/>
    <col min="1284" max="1284" width="13.1796875" style="16" customWidth="1"/>
    <col min="1285" max="1285" width="16" style="16" customWidth="1"/>
    <col min="1286" max="1535" width="8.81640625" style="16"/>
    <col min="1536" max="1536" width="12.7265625" style="16" customWidth="1"/>
    <col min="1537" max="1537" width="53.1796875" style="16" bestFit="1" customWidth="1"/>
    <col min="1538" max="1538" width="14.7265625" style="16" customWidth="1"/>
    <col min="1539" max="1539" width="12.7265625" style="16" customWidth="1"/>
    <col min="1540" max="1540" width="13.1796875" style="16" customWidth="1"/>
    <col min="1541" max="1541" width="16" style="16" customWidth="1"/>
    <col min="1542" max="1791" width="8.81640625" style="16"/>
    <col min="1792" max="1792" width="12.7265625" style="16" customWidth="1"/>
    <col min="1793" max="1793" width="53.1796875" style="16" bestFit="1" customWidth="1"/>
    <col min="1794" max="1794" width="14.7265625" style="16" customWidth="1"/>
    <col min="1795" max="1795" width="12.7265625" style="16" customWidth="1"/>
    <col min="1796" max="1796" width="13.1796875" style="16" customWidth="1"/>
    <col min="1797" max="1797" width="16" style="16" customWidth="1"/>
    <col min="1798" max="2047" width="8.81640625" style="16"/>
    <col min="2048" max="2048" width="12.7265625" style="16" customWidth="1"/>
    <col min="2049" max="2049" width="53.1796875" style="16" bestFit="1" customWidth="1"/>
    <col min="2050" max="2050" width="14.7265625" style="16" customWidth="1"/>
    <col min="2051" max="2051" width="12.7265625" style="16" customWidth="1"/>
    <col min="2052" max="2052" width="13.1796875" style="16" customWidth="1"/>
    <col min="2053" max="2053" width="16" style="16" customWidth="1"/>
    <col min="2054" max="2303" width="8.81640625" style="16"/>
    <col min="2304" max="2304" width="12.7265625" style="16" customWidth="1"/>
    <col min="2305" max="2305" width="53.1796875" style="16" bestFit="1" customWidth="1"/>
    <col min="2306" max="2306" width="14.7265625" style="16" customWidth="1"/>
    <col min="2307" max="2307" width="12.7265625" style="16" customWidth="1"/>
    <col min="2308" max="2308" width="13.1796875" style="16" customWidth="1"/>
    <col min="2309" max="2309" width="16" style="16" customWidth="1"/>
    <col min="2310" max="2559" width="8.81640625" style="16"/>
    <col min="2560" max="2560" width="12.7265625" style="16" customWidth="1"/>
    <col min="2561" max="2561" width="53.1796875" style="16" bestFit="1" customWidth="1"/>
    <col min="2562" max="2562" width="14.7265625" style="16" customWidth="1"/>
    <col min="2563" max="2563" width="12.7265625" style="16" customWidth="1"/>
    <col min="2564" max="2564" width="13.1796875" style="16" customWidth="1"/>
    <col min="2565" max="2565" width="16" style="16" customWidth="1"/>
    <col min="2566" max="2815" width="8.81640625" style="16"/>
    <col min="2816" max="2816" width="12.7265625" style="16" customWidth="1"/>
    <col min="2817" max="2817" width="53.1796875" style="16" bestFit="1" customWidth="1"/>
    <col min="2818" max="2818" width="14.7265625" style="16" customWidth="1"/>
    <col min="2819" max="2819" width="12.7265625" style="16" customWidth="1"/>
    <col min="2820" max="2820" width="13.1796875" style="16" customWidth="1"/>
    <col min="2821" max="2821" width="16" style="16" customWidth="1"/>
    <col min="2822" max="3071" width="8.81640625" style="16"/>
    <col min="3072" max="3072" width="12.7265625" style="16" customWidth="1"/>
    <col min="3073" max="3073" width="53.1796875" style="16" bestFit="1" customWidth="1"/>
    <col min="3074" max="3074" width="14.7265625" style="16" customWidth="1"/>
    <col min="3075" max="3075" width="12.7265625" style="16" customWidth="1"/>
    <col min="3076" max="3076" width="13.1796875" style="16" customWidth="1"/>
    <col min="3077" max="3077" width="16" style="16" customWidth="1"/>
    <col min="3078" max="3327" width="8.81640625" style="16"/>
    <col min="3328" max="3328" width="12.7265625" style="16" customWidth="1"/>
    <col min="3329" max="3329" width="53.1796875" style="16" bestFit="1" customWidth="1"/>
    <col min="3330" max="3330" width="14.7265625" style="16" customWidth="1"/>
    <col min="3331" max="3331" width="12.7265625" style="16" customWidth="1"/>
    <col min="3332" max="3332" width="13.1796875" style="16" customWidth="1"/>
    <col min="3333" max="3333" width="16" style="16" customWidth="1"/>
    <col min="3334" max="3583" width="8.81640625" style="16"/>
    <col min="3584" max="3584" width="12.7265625" style="16" customWidth="1"/>
    <col min="3585" max="3585" width="53.1796875" style="16" bestFit="1" customWidth="1"/>
    <col min="3586" max="3586" width="14.7265625" style="16" customWidth="1"/>
    <col min="3587" max="3587" width="12.7265625" style="16" customWidth="1"/>
    <col min="3588" max="3588" width="13.1796875" style="16" customWidth="1"/>
    <col min="3589" max="3589" width="16" style="16" customWidth="1"/>
    <col min="3590" max="3839" width="8.81640625" style="16"/>
    <col min="3840" max="3840" width="12.7265625" style="16" customWidth="1"/>
    <col min="3841" max="3841" width="53.1796875" style="16" bestFit="1" customWidth="1"/>
    <col min="3842" max="3842" width="14.7265625" style="16" customWidth="1"/>
    <col min="3843" max="3843" width="12.7265625" style="16" customWidth="1"/>
    <col min="3844" max="3844" width="13.1796875" style="16" customWidth="1"/>
    <col min="3845" max="3845" width="16" style="16" customWidth="1"/>
    <col min="3846" max="4095" width="8.81640625" style="16"/>
    <col min="4096" max="4096" width="12.7265625" style="16" customWidth="1"/>
    <col min="4097" max="4097" width="53.1796875" style="16" bestFit="1" customWidth="1"/>
    <col min="4098" max="4098" width="14.7265625" style="16" customWidth="1"/>
    <col min="4099" max="4099" width="12.7265625" style="16" customWidth="1"/>
    <col min="4100" max="4100" width="13.1796875" style="16" customWidth="1"/>
    <col min="4101" max="4101" width="16" style="16" customWidth="1"/>
    <col min="4102" max="4351" width="8.81640625" style="16"/>
    <col min="4352" max="4352" width="12.7265625" style="16" customWidth="1"/>
    <col min="4353" max="4353" width="53.1796875" style="16" bestFit="1" customWidth="1"/>
    <col min="4354" max="4354" width="14.7265625" style="16" customWidth="1"/>
    <col min="4355" max="4355" width="12.7265625" style="16" customWidth="1"/>
    <col min="4356" max="4356" width="13.1796875" style="16" customWidth="1"/>
    <col min="4357" max="4357" width="16" style="16" customWidth="1"/>
    <col min="4358" max="4607" width="8.81640625" style="16"/>
    <col min="4608" max="4608" width="12.7265625" style="16" customWidth="1"/>
    <col min="4609" max="4609" width="53.1796875" style="16" bestFit="1" customWidth="1"/>
    <col min="4610" max="4610" width="14.7265625" style="16" customWidth="1"/>
    <col min="4611" max="4611" width="12.7265625" style="16" customWidth="1"/>
    <col min="4612" max="4612" width="13.1796875" style="16" customWidth="1"/>
    <col min="4613" max="4613" width="16" style="16" customWidth="1"/>
    <col min="4614" max="4863" width="8.81640625" style="16"/>
    <col min="4864" max="4864" width="12.7265625" style="16" customWidth="1"/>
    <col min="4865" max="4865" width="53.1796875" style="16" bestFit="1" customWidth="1"/>
    <col min="4866" max="4866" width="14.7265625" style="16" customWidth="1"/>
    <col min="4867" max="4867" width="12.7265625" style="16" customWidth="1"/>
    <col min="4868" max="4868" width="13.1796875" style="16" customWidth="1"/>
    <col min="4869" max="4869" width="16" style="16" customWidth="1"/>
    <col min="4870" max="5119" width="8.81640625" style="16"/>
    <col min="5120" max="5120" width="12.7265625" style="16" customWidth="1"/>
    <col min="5121" max="5121" width="53.1796875" style="16" bestFit="1" customWidth="1"/>
    <col min="5122" max="5122" width="14.7265625" style="16" customWidth="1"/>
    <col min="5123" max="5123" width="12.7265625" style="16" customWidth="1"/>
    <col min="5124" max="5124" width="13.1796875" style="16" customWidth="1"/>
    <col min="5125" max="5125" width="16" style="16" customWidth="1"/>
    <col min="5126" max="5375" width="8.81640625" style="16"/>
    <col min="5376" max="5376" width="12.7265625" style="16" customWidth="1"/>
    <col min="5377" max="5377" width="53.1796875" style="16" bestFit="1" customWidth="1"/>
    <col min="5378" max="5378" width="14.7265625" style="16" customWidth="1"/>
    <col min="5379" max="5379" width="12.7265625" style="16" customWidth="1"/>
    <col min="5380" max="5380" width="13.1796875" style="16" customWidth="1"/>
    <col min="5381" max="5381" width="16" style="16" customWidth="1"/>
    <col min="5382" max="5631" width="8.81640625" style="16"/>
    <col min="5632" max="5632" width="12.7265625" style="16" customWidth="1"/>
    <col min="5633" max="5633" width="53.1796875" style="16" bestFit="1" customWidth="1"/>
    <col min="5634" max="5634" width="14.7265625" style="16" customWidth="1"/>
    <col min="5635" max="5635" width="12.7265625" style="16" customWidth="1"/>
    <col min="5636" max="5636" width="13.1796875" style="16" customWidth="1"/>
    <col min="5637" max="5637" width="16" style="16" customWidth="1"/>
    <col min="5638" max="5887" width="8.81640625" style="16"/>
    <col min="5888" max="5888" width="12.7265625" style="16" customWidth="1"/>
    <col min="5889" max="5889" width="53.1796875" style="16" bestFit="1" customWidth="1"/>
    <col min="5890" max="5890" width="14.7265625" style="16" customWidth="1"/>
    <col min="5891" max="5891" width="12.7265625" style="16" customWidth="1"/>
    <col min="5892" max="5892" width="13.1796875" style="16" customWidth="1"/>
    <col min="5893" max="5893" width="16" style="16" customWidth="1"/>
    <col min="5894" max="6143" width="8.81640625" style="16"/>
    <col min="6144" max="6144" width="12.7265625" style="16" customWidth="1"/>
    <col min="6145" max="6145" width="53.1796875" style="16" bestFit="1" customWidth="1"/>
    <col min="6146" max="6146" width="14.7265625" style="16" customWidth="1"/>
    <col min="6147" max="6147" width="12.7265625" style="16" customWidth="1"/>
    <col min="6148" max="6148" width="13.1796875" style="16" customWidth="1"/>
    <col min="6149" max="6149" width="16" style="16" customWidth="1"/>
    <col min="6150" max="6399" width="8.81640625" style="16"/>
    <col min="6400" max="6400" width="12.7265625" style="16" customWidth="1"/>
    <col min="6401" max="6401" width="53.1796875" style="16" bestFit="1" customWidth="1"/>
    <col min="6402" max="6402" width="14.7265625" style="16" customWidth="1"/>
    <col min="6403" max="6403" width="12.7265625" style="16" customWidth="1"/>
    <col min="6404" max="6404" width="13.1796875" style="16" customWidth="1"/>
    <col min="6405" max="6405" width="16" style="16" customWidth="1"/>
    <col min="6406" max="6655" width="8.81640625" style="16"/>
    <col min="6656" max="6656" width="12.7265625" style="16" customWidth="1"/>
    <col min="6657" max="6657" width="53.1796875" style="16" bestFit="1" customWidth="1"/>
    <col min="6658" max="6658" width="14.7265625" style="16" customWidth="1"/>
    <col min="6659" max="6659" width="12.7265625" style="16" customWidth="1"/>
    <col min="6660" max="6660" width="13.1796875" style="16" customWidth="1"/>
    <col min="6661" max="6661" width="16" style="16" customWidth="1"/>
    <col min="6662" max="6911" width="8.81640625" style="16"/>
    <col min="6912" max="6912" width="12.7265625" style="16" customWidth="1"/>
    <col min="6913" max="6913" width="53.1796875" style="16" bestFit="1" customWidth="1"/>
    <col min="6914" max="6914" width="14.7265625" style="16" customWidth="1"/>
    <col min="6915" max="6915" width="12.7265625" style="16" customWidth="1"/>
    <col min="6916" max="6916" width="13.1796875" style="16" customWidth="1"/>
    <col min="6917" max="6917" width="16" style="16" customWidth="1"/>
    <col min="6918" max="7167" width="8.81640625" style="16"/>
    <col min="7168" max="7168" width="12.7265625" style="16" customWidth="1"/>
    <col min="7169" max="7169" width="53.1796875" style="16" bestFit="1" customWidth="1"/>
    <col min="7170" max="7170" width="14.7265625" style="16" customWidth="1"/>
    <col min="7171" max="7171" width="12.7265625" style="16" customWidth="1"/>
    <col min="7172" max="7172" width="13.1796875" style="16" customWidth="1"/>
    <col min="7173" max="7173" width="16" style="16" customWidth="1"/>
    <col min="7174" max="7423" width="8.81640625" style="16"/>
    <col min="7424" max="7424" width="12.7265625" style="16" customWidth="1"/>
    <col min="7425" max="7425" width="53.1796875" style="16" bestFit="1" customWidth="1"/>
    <col min="7426" max="7426" width="14.7265625" style="16" customWidth="1"/>
    <col min="7427" max="7427" width="12.7265625" style="16" customWidth="1"/>
    <col min="7428" max="7428" width="13.1796875" style="16" customWidth="1"/>
    <col min="7429" max="7429" width="16" style="16" customWidth="1"/>
    <col min="7430" max="7679" width="8.81640625" style="16"/>
    <col min="7680" max="7680" width="12.7265625" style="16" customWidth="1"/>
    <col min="7681" max="7681" width="53.1796875" style="16" bestFit="1" customWidth="1"/>
    <col min="7682" max="7682" width="14.7265625" style="16" customWidth="1"/>
    <col min="7683" max="7683" width="12.7265625" style="16" customWidth="1"/>
    <col min="7684" max="7684" width="13.1796875" style="16" customWidth="1"/>
    <col min="7685" max="7685" width="16" style="16" customWidth="1"/>
    <col min="7686" max="7935" width="8.81640625" style="16"/>
    <col min="7936" max="7936" width="12.7265625" style="16" customWidth="1"/>
    <col min="7937" max="7937" width="53.1796875" style="16" bestFit="1" customWidth="1"/>
    <col min="7938" max="7938" width="14.7265625" style="16" customWidth="1"/>
    <col min="7939" max="7939" width="12.7265625" style="16" customWidth="1"/>
    <col min="7940" max="7940" width="13.1796875" style="16" customWidth="1"/>
    <col min="7941" max="7941" width="16" style="16" customWidth="1"/>
    <col min="7942" max="8191" width="8.81640625" style="16"/>
    <col min="8192" max="8192" width="12.7265625" style="16" customWidth="1"/>
    <col min="8193" max="8193" width="53.1796875" style="16" bestFit="1" customWidth="1"/>
    <col min="8194" max="8194" width="14.7265625" style="16" customWidth="1"/>
    <col min="8195" max="8195" width="12.7265625" style="16" customWidth="1"/>
    <col min="8196" max="8196" width="13.1796875" style="16" customWidth="1"/>
    <col min="8197" max="8197" width="16" style="16" customWidth="1"/>
    <col min="8198" max="8447" width="8.81640625" style="16"/>
    <col min="8448" max="8448" width="12.7265625" style="16" customWidth="1"/>
    <col min="8449" max="8449" width="53.1796875" style="16" bestFit="1" customWidth="1"/>
    <col min="8450" max="8450" width="14.7265625" style="16" customWidth="1"/>
    <col min="8451" max="8451" width="12.7265625" style="16" customWidth="1"/>
    <col min="8452" max="8452" width="13.1796875" style="16" customWidth="1"/>
    <col min="8453" max="8453" width="16" style="16" customWidth="1"/>
    <col min="8454" max="8703" width="8.81640625" style="16"/>
    <col min="8704" max="8704" width="12.7265625" style="16" customWidth="1"/>
    <col min="8705" max="8705" width="53.1796875" style="16" bestFit="1" customWidth="1"/>
    <col min="8706" max="8706" width="14.7265625" style="16" customWidth="1"/>
    <col min="8707" max="8707" width="12.7265625" style="16" customWidth="1"/>
    <col min="8708" max="8708" width="13.1796875" style="16" customWidth="1"/>
    <col min="8709" max="8709" width="16" style="16" customWidth="1"/>
    <col min="8710" max="8959" width="8.81640625" style="16"/>
    <col min="8960" max="8960" width="12.7265625" style="16" customWidth="1"/>
    <col min="8961" max="8961" width="53.1796875" style="16" bestFit="1" customWidth="1"/>
    <col min="8962" max="8962" width="14.7265625" style="16" customWidth="1"/>
    <col min="8963" max="8963" width="12.7265625" style="16" customWidth="1"/>
    <col min="8964" max="8964" width="13.1796875" style="16" customWidth="1"/>
    <col min="8965" max="8965" width="16" style="16" customWidth="1"/>
    <col min="8966" max="9215" width="8.81640625" style="16"/>
    <col min="9216" max="9216" width="12.7265625" style="16" customWidth="1"/>
    <col min="9217" max="9217" width="53.1796875" style="16" bestFit="1" customWidth="1"/>
    <col min="9218" max="9218" width="14.7265625" style="16" customWidth="1"/>
    <col min="9219" max="9219" width="12.7265625" style="16" customWidth="1"/>
    <col min="9220" max="9220" width="13.1796875" style="16" customWidth="1"/>
    <col min="9221" max="9221" width="16" style="16" customWidth="1"/>
    <col min="9222" max="9471" width="8.81640625" style="16"/>
    <col min="9472" max="9472" width="12.7265625" style="16" customWidth="1"/>
    <col min="9473" max="9473" width="53.1796875" style="16" bestFit="1" customWidth="1"/>
    <col min="9474" max="9474" width="14.7265625" style="16" customWidth="1"/>
    <col min="9475" max="9475" width="12.7265625" style="16" customWidth="1"/>
    <col min="9476" max="9476" width="13.1796875" style="16" customWidth="1"/>
    <col min="9477" max="9477" width="16" style="16" customWidth="1"/>
    <col min="9478" max="9727" width="8.81640625" style="16"/>
    <col min="9728" max="9728" width="12.7265625" style="16" customWidth="1"/>
    <col min="9729" max="9729" width="53.1796875" style="16" bestFit="1" customWidth="1"/>
    <col min="9730" max="9730" width="14.7265625" style="16" customWidth="1"/>
    <col min="9731" max="9731" width="12.7265625" style="16" customWidth="1"/>
    <col min="9732" max="9732" width="13.1796875" style="16" customWidth="1"/>
    <col min="9733" max="9733" width="16" style="16" customWidth="1"/>
    <col min="9734" max="9983" width="8.81640625" style="16"/>
    <col min="9984" max="9984" width="12.7265625" style="16" customWidth="1"/>
    <col min="9985" max="9985" width="53.1796875" style="16" bestFit="1" customWidth="1"/>
    <col min="9986" max="9986" width="14.7265625" style="16" customWidth="1"/>
    <col min="9987" max="9987" width="12.7265625" style="16" customWidth="1"/>
    <col min="9988" max="9988" width="13.1796875" style="16" customWidth="1"/>
    <col min="9989" max="9989" width="16" style="16" customWidth="1"/>
    <col min="9990" max="10239" width="8.81640625" style="16"/>
    <col min="10240" max="10240" width="12.7265625" style="16" customWidth="1"/>
    <col min="10241" max="10241" width="53.1796875" style="16" bestFit="1" customWidth="1"/>
    <col min="10242" max="10242" width="14.7265625" style="16" customWidth="1"/>
    <col min="10243" max="10243" width="12.7265625" style="16" customWidth="1"/>
    <col min="10244" max="10244" width="13.1796875" style="16" customWidth="1"/>
    <col min="10245" max="10245" width="16" style="16" customWidth="1"/>
    <col min="10246" max="10495" width="8.81640625" style="16"/>
    <col min="10496" max="10496" width="12.7265625" style="16" customWidth="1"/>
    <col min="10497" max="10497" width="53.1796875" style="16" bestFit="1" customWidth="1"/>
    <col min="10498" max="10498" width="14.7265625" style="16" customWidth="1"/>
    <col min="10499" max="10499" width="12.7265625" style="16" customWidth="1"/>
    <col min="10500" max="10500" width="13.1796875" style="16" customWidth="1"/>
    <col min="10501" max="10501" width="16" style="16" customWidth="1"/>
    <col min="10502" max="10751" width="8.81640625" style="16"/>
    <col min="10752" max="10752" width="12.7265625" style="16" customWidth="1"/>
    <col min="10753" max="10753" width="53.1796875" style="16" bestFit="1" customWidth="1"/>
    <col min="10754" max="10754" width="14.7265625" style="16" customWidth="1"/>
    <col min="10755" max="10755" width="12.7265625" style="16" customWidth="1"/>
    <col min="10756" max="10756" width="13.1796875" style="16" customWidth="1"/>
    <col min="10757" max="10757" width="16" style="16" customWidth="1"/>
    <col min="10758" max="11007" width="8.81640625" style="16"/>
    <col min="11008" max="11008" width="12.7265625" style="16" customWidth="1"/>
    <col min="11009" max="11009" width="53.1796875" style="16" bestFit="1" customWidth="1"/>
    <col min="11010" max="11010" width="14.7265625" style="16" customWidth="1"/>
    <col min="11011" max="11011" width="12.7265625" style="16" customWidth="1"/>
    <col min="11012" max="11012" width="13.1796875" style="16" customWidth="1"/>
    <col min="11013" max="11013" width="16" style="16" customWidth="1"/>
    <col min="11014" max="11263" width="8.81640625" style="16"/>
    <col min="11264" max="11264" width="12.7265625" style="16" customWidth="1"/>
    <col min="11265" max="11265" width="53.1796875" style="16" bestFit="1" customWidth="1"/>
    <col min="11266" max="11266" width="14.7265625" style="16" customWidth="1"/>
    <col min="11267" max="11267" width="12.7265625" style="16" customWidth="1"/>
    <col min="11268" max="11268" width="13.1796875" style="16" customWidth="1"/>
    <col min="11269" max="11269" width="16" style="16" customWidth="1"/>
    <col min="11270" max="11519" width="8.81640625" style="16"/>
    <col min="11520" max="11520" width="12.7265625" style="16" customWidth="1"/>
    <col min="11521" max="11521" width="53.1796875" style="16" bestFit="1" customWidth="1"/>
    <col min="11522" max="11522" width="14.7265625" style="16" customWidth="1"/>
    <col min="11523" max="11523" width="12.7265625" style="16" customWidth="1"/>
    <col min="11524" max="11524" width="13.1796875" style="16" customWidth="1"/>
    <col min="11525" max="11525" width="16" style="16" customWidth="1"/>
    <col min="11526" max="11775" width="8.81640625" style="16"/>
    <col min="11776" max="11776" width="12.7265625" style="16" customWidth="1"/>
    <col min="11777" max="11777" width="53.1796875" style="16" bestFit="1" customWidth="1"/>
    <col min="11778" max="11778" width="14.7265625" style="16" customWidth="1"/>
    <col min="11779" max="11779" width="12.7265625" style="16" customWidth="1"/>
    <col min="11780" max="11780" width="13.1796875" style="16" customWidth="1"/>
    <col min="11781" max="11781" width="16" style="16" customWidth="1"/>
    <col min="11782" max="12031" width="8.81640625" style="16"/>
    <col min="12032" max="12032" width="12.7265625" style="16" customWidth="1"/>
    <col min="12033" max="12033" width="53.1796875" style="16" bestFit="1" customWidth="1"/>
    <col min="12034" max="12034" width="14.7265625" style="16" customWidth="1"/>
    <col min="12035" max="12035" width="12.7265625" style="16" customWidth="1"/>
    <col min="12036" max="12036" width="13.1796875" style="16" customWidth="1"/>
    <col min="12037" max="12037" width="16" style="16" customWidth="1"/>
    <col min="12038" max="12287" width="8.81640625" style="16"/>
    <col min="12288" max="12288" width="12.7265625" style="16" customWidth="1"/>
    <col min="12289" max="12289" width="53.1796875" style="16" bestFit="1" customWidth="1"/>
    <col min="12290" max="12290" width="14.7265625" style="16" customWidth="1"/>
    <col min="12291" max="12291" width="12.7265625" style="16" customWidth="1"/>
    <col min="12292" max="12292" width="13.1796875" style="16" customWidth="1"/>
    <col min="12293" max="12293" width="16" style="16" customWidth="1"/>
    <col min="12294" max="12543" width="8.81640625" style="16"/>
    <col min="12544" max="12544" width="12.7265625" style="16" customWidth="1"/>
    <col min="12545" max="12545" width="53.1796875" style="16" bestFit="1" customWidth="1"/>
    <col min="12546" max="12546" width="14.7265625" style="16" customWidth="1"/>
    <col min="12547" max="12547" width="12.7265625" style="16" customWidth="1"/>
    <col min="12548" max="12548" width="13.1796875" style="16" customWidth="1"/>
    <col min="12549" max="12549" width="16" style="16" customWidth="1"/>
    <col min="12550" max="12799" width="8.81640625" style="16"/>
    <col min="12800" max="12800" width="12.7265625" style="16" customWidth="1"/>
    <col min="12801" max="12801" width="53.1796875" style="16" bestFit="1" customWidth="1"/>
    <col min="12802" max="12802" width="14.7265625" style="16" customWidth="1"/>
    <col min="12803" max="12803" width="12.7265625" style="16" customWidth="1"/>
    <col min="12804" max="12804" width="13.1796875" style="16" customWidth="1"/>
    <col min="12805" max="12805" width="16" style="16" customWidth="1"/>
    <col min="12806" max="13055" width="8.81640625" style="16"/>
    <col min="13056" max="13056" width="12.7265625" style="16" customWidth="1"/>
    <col min="13057" max="13057" width="53.1796875" style="16" bestFit="1" customWidth="1"/>
    <col min="13058" max="13058" width="14.7265625" style="16" customWidth="1"/>
    <col min="13059" max="13059" width="12.7265625" style="16" customWidth="1"/>
    <col min="13060" max="13060" width="13.1796875" style="16" customWidth="1"/>
    <col min="13061" max="13061" width="16" style="16" customWidth="1"/>
    <col min="13062" max="13311" width="8.81640625" style="16"/>
    <col min="13312" max="13312" width="12.7265625" style="16" customWidth="1"/>
    <col min="13313" max="13313" width="53.1796875" style="16" bestFit="1" customWidth="1"/>
    <col min="13314" max="13314" width="14.7265625" style="16" customWidth="1"/>
    <col min="13315" max="13315" width="12.7265625" style="16" customWidth="1"/>
    <col min="13316" max="13316" width="13.1796875" style="16" customWidth="1"/>
    <col min="13317" max="13317" width="16" style="16" customWidth="1"/>
    <col min="13318" max="13567" width="8.81640625" style="16"/>
    <col min="13568" max="13568" width="12.7265625" style="16" customWidth="1"/>
    <col min="13569" max="13569" width="53.1796875" style="16" bestFit="1" customWidth="1"/>
    <col min="13570" max="13570" width="14.7265625" style="16" customWidth="1"/>
    <col min="13571" max="13571" width="12.7265625" style="16" customWidth="1"/>
    <col min="13572" max="13572" width="13.1796875" style="16" customWidth="1"/>
    <col min="13573" max="13573" width="16" style="16" customWidth="1"/>
    <col min="13574" max="13823" width="8.81640625" style="16"/>
    <col min="13824" max="13824" width="12.7265625" style="16" customWidth="1"/>
    <col min="13825" max="13825" width="53.1796875" style="16" bestFit="1" customWidth="1"/>
    <col min="13826" max="13826" width="14.7265625" style="16" customWidth="1"/>
    <col min="13827" max="13827" width="12.7265625" style="16" customWidth="1"/>
    <col min="13828" max="13828" width="13.1796875" style="16" customWidth="1"/>
    <col min="13829" max="13829" width="16" style="16" customWidth="1"/>
    <col min="13830" max="14079" width="8.81640625" style="16"/>
    <col min="14080" max="14080" width="12.7265625" style="16" customWidth="1"/>
    <col min="14081" max="14081" width="53.1796875" style="16" bestFit="1" customWidth="1"/>
    <col min="14082" max="14082" width="14.7265625" style="16" customWidth="1"/>
    <col min="14083" max="14083" width="12.7265625" style="16" customWidth="1"/>
    <col min="14084" max="14084" width="13.1796875" style="16" customWidth="1"/>
    <col min="14085" max="14085" width="16" style="16" customWidth="1"/>
    <col min="14086" max="14335" width="8.81640625" style="16"/>
    <col min="14336" max="14336" width="12.7265625" style="16" customWidth="1"/>
    <col min="14337" max="14337" width="53.1796875" style="16" bestFit="1" customWidth="1"/>
    <col min="14338" max="14338" width="14.7265625" style="16" customWidth="1"/>
    <col min="14339" max="14339" width="12.7265625" style="16" customWidth="1"/>
    <col min="14340" max="14340" width="13.1796875" style="16" customWidth="1"/>
    <col min="14341" max="14341" width="16" style="16" customWidth="1"/>
    <col min="14342" max="14591" width="8.81640625" style="16"/>
    <col min="14592" max="14592" width="12.7265625" style="16" customWidth="1"/>
    <col min="14593" max="14593" width="53.1796875" style="16" bestFit="1" customWidth="1"/>
    <col min="14594" max="14594" width="14.7265625" style="16" customWidth="1"/>
    <col min="14595" max="14595" width="12.7265625" style="16" customWidth="1"/>
    <col min="14596" max="14596" width="13.1796875" style="16" customWidth="1"/>
    <col min="14597" max="14597" width="16" style="16" customWidth="1"/>
    <col min="14598" max="14847" width="8.81640625" style="16"/>
    <col min="14848" max="14848" width="12.7265625" style="16" customWidth="1"/>
    <col min="14849" max="14849" width="53.1796875" style="16" bestFit="1" customWidth="1"/>
    <col min="14850" max="14850" width="14.7265625" style="16" customWidth="1"/>
    <col min="14851" max="14851" width="12.7265625" style="16" customWidth="1"/>
    <col min="14852" max="14852" width="13.1796875" style="16" customWidth="1"/>
    <col min="14853" max="14853" width="16" style="16" customWidth="1"/>
    <col min="14854" max="15103" width="8.81640625" style="16"/>
    <col min="15104" max="15104" width="12.7265625" style="16" customWidth="1"/>
    <col min="15105" max="15105" width="53.1796875" style="16" bestFit="1" customWidth="1"/>
    <col min="15106" max="15106" width="14.7265625" style="16" customWidth="1"/>
    <col min="15107" max="15107" width="12.7265625" style="16" customWidth="1"/>
    <col min="15108" max="15108" width="13.1796875" style="16" customWidth="1"/>
    <col min="15109" max="15109" width="16" style="16" customWidth="1"/>
    <col min="15110" max="15359" width="8.81640625" style="16"/>
    <col min="15360" max="15360" width="12.7265625" style="16" customWidth="1"/>
    <col min="15361" max="15361" width="53.1796875" style="16" bestFit="1" customWidth="1"/>
    <col min="15362" max="15362" width="14.7265625" style="16" customWidth="1"/>
    <col min="15363" max="15363" width="12.7265625" style="16" customWidth="1"/>
    <col min="15364" max="15364" width="13.1796875" style="16" customWidth="1"/>
    <col min="15365" max="15365" width="16" style="16" customWidth="1"/>
    <col min="15366" max="15615" width="8.81640625" style="16"/>
    <col min="15616" max="15616" width="12.7265625" style="16" customWidth="1"/>
    <col min="15617" max="15617" width="53.1796875" style="16" bestFit="1" customWidth="1"/>
    <col min="15618" max="15618" width="14.7265625" style="16" customWidth="1"/>
    <col min="15619" max="15619" width="12.7265625" style="16" customWidth="1"/>
    <col min="15620" max="15620" width="13.1796875" style="16" customWidth="1"/>
    <col min="15621" max="15621" width="16" style="16" customWidth="1"/>
    <col min="15622" max="15871" width="8.81640625" style="16"/>
    <col min="15872" max="15872" width="12.7265625" style="16" customWidth="1"/>
    <col min="15873" max="15873" width="53.1796875" style="16" bestFit="1" customWidth="1"/>
    <col min="15874" max="15874" width="14.7265625" style="16" customWidth="1"/>
    <col min="15875" max="15875" width="12.7265625" style="16" customWidth="1"/>
    <col min="15876" max="15876" width="13.1796875" style="16" customWidth="1"/>
    <col min="15877" max="15877" width="16" style="16" customWidth="1"/>
    <col min="15878" max="16127" width="8.81640625" style="16"/>
    <col min="16128" max="16128" width="12.7265625" style="16" customWidth="1"/>
    <col min="16129" max="16129" width="53.1796875" style="16" bestFit="1" customWidth="1"/>
    <col min="16130" max="16130" width="14.7265625" style="16" customWidth="1"/>
    <col min="16131" max="16131" width="12.7265625" style="16" customWidth="1"/>
    <col min="16132" max="16132" width="13.1796875" style="16" customWidth="1"/>
    <col min="16133" max="16133" width="16" style="16" customWidth="1"/>
    <col min="16134" max="16384" width="8.81640625" style="16"/>
  </cols>
  <sheetData>
    <row r="1" spans="1:6" x14ac:dyDescent="0.35">
      <c r="C1" s="18"/>
      <c r="D1" s="18"/>
      <c r="E1" s="18"/>
    </row>
    <row r="2" spans="1:6" s="4" customFormat="1" ht="21.5" customHeight="1" x14ac:dyDescent="0.35">
      <c r="A2" s="141" t="s">
        <v>263</v>
      </c>
      <c r="B2" s="141"/>
      <c r="C2" s="141"/>
      <c r="D2" s="141"/>
      <c r="E2" s="141"/>
    </row>
    <row r="3" spans="1:6" s="4" customFormat="1" ht="20.149999999999999" customHeight="1" thickBot="1" x14ac:dyDescent="0.4">
      <c r="A3" s="5"/>
      <c r="B3" s="6"/>
      <c r="C3" s="7"/>
      <c r="D3" s="7"/>
      <c r="E3" s="8" t="s">
        <v>30</v>
      </c>
    </row>
    <row r="4" spans="1:6" s="9" customFormat="1" ht="18.5" customHeight="1" thickTop="1" x14ac:dyDescent="0.35">
      <c r="A4" s="142" t="s">
        <v>9</v>
      </c>
      <c r="B4" s="144" t="s">
        <v>31</v>
      </c>
      <c r="C4" s="144" t="s">
        <v>233</v>
      </c>
      <c r="D4" s="144" t="s">
        <v>33</v>
      </c>
      <c r="E4" s="146" t="s">
        <v>34</v>
      </c>
    </row>
    <row r="5" spans="1:6" s="9" customFormat="1" ht="18.5" customHeight="1" x14ac:dyDescent="0.35">
      <c r="A5" s="143"/>
      <c r="B5" s="145"/>
      <c r="C5" s="145"/>
      <c r="D5" s="145"/>
      <c r="E5" s="147"/>
    </row>
    <row r="6" spans="1:6" s="13" customFormat="1" ht="20.149999999999999" customHeight="1" x14ac:dyDescent="0.35">
      <c r="A6" s="136" t="s">
        <v>278</v>
      </c>
      <c r="B6" s="137"/>
      <c r="C6" s="103"/>
      <c r="D6" s="103"/>
      <c r="E6" s="104">
        <v>0</v>
      </c>
    </row>
    <row r="7" spans="1:6" s="131" customFormat="1" ht="32.5" customHeight="1" x14ac:dyDescent="0.35">
      <c r="A7" s="129">
        <v>45280</v>
      </c>
      <c r="B7" s="130" t="s">
        <v>264</v>
      </c>
      <c r="C7" s="54">
        <v>30000000</v>
      </c>
      <c r="D7" s="54"/>
      <c r="E7" s="56">
        <f>+E6+C7-D7</f>
        <v>30000000</v>
      </c>
      <c r="F7" s="135" t="s">
        <v>279</v>
      </c>
    </row>
    <row r="8" spans="1:6" s="4" customFormat="1" ht="16.5" customHeight="1" x14ac:dyDescent="0.35">
      <c r="A8" s="132">
        <v>45286</v>
      </c>
      <c r="B8" s="70" t="s">
        <v>52</v>
      </c>
      <c r="C8" s="133"/>
      <c r="D8" s="25">
        <v>30000000</v>
      </c>
      <c r="E8" s="22">
        <f t="shared" ref="E8:E64" si="0">+E7+C8-D8</f>
        <v>0</v>
      </c>
    </row>
    <row r="9" spans="1:6" s="4" customFormat="1" ht="16.5" customHeight="1" x14ac:dyDescent="0.35">
      <c r="A9" s="132">
        <v>45296</v>
      </c>
      <c r="B9" s="70" t="s">
        <v>53</v>
      </c>
      <c r="C9" s="133"/>
      <c r="D9" s="25">
        <v>1440000</v>
      </c>
      <c r="E9" s="22">
        <f t="shared" si="0"/>
        <v>-1440000</v>
      </c>
    </row>
    <row r="10" spans="1:6" s="4" customFormat="1" ht="16.5" customHeight="1" x14ac:dyDescent="0.35">
      <c r="A10" s="132">
        <v>45296</v>
      </c>
      <c r="B10" s="70" t="s">
        <v>51</v>
      </c>
      <c r="C10" s="133">
        <v>5000000</v>
      </c>
      <c r="D10" s="25"/>
      <c r="E10" s="22">
        <f t="shared" si="0"/>
        <v>3560000</v>
      </c>
    </row>
    <row r="11" spans="1:6" s="131" customFormat="1" ht="16.5" customHeight="1" x14ac:dyDescent="0.35">
      <c r="A11" s="129">
        <v>45297</v>
      </c>
      <c r="B11" s="134" t="s">
        <v>50</v>
      </c>
      <c r="C11" s="54">
        <v>80000000</v>
      </c>
      <c r="D11" s="54"/>
      <c r="E11" s="56">
        <f t="shared" si="0"/>
        <v>83560000</v>
      </c>
      <c r="F11" s="4"/>
    </row>
    <row r="12" spans="1:6" s="4" customFormat="1" ht="16.5" customHeight="1" x14ac:dyDescent="0.35">
      <c r="A12" s="132">
        <v>45304</v>
      </c>
      <c r="B12" s="70" t="s">
        <v>56</v>
      </c>
      <c r="C12" s="133"/>
      <c r="D12" s="25">
        <v>1000000</v>
      </c>
      <c r="E12" s="22">
        <f t="shared" si="0"/>
        <v>82560000</v>
      </c>
    </row>
    <row r="13" spans="1:6" s="4" customFormat="1" ht="16.5" customHeight="1" x14ac:dyDescent="0.35">
      <c r="A13" s="132">
        <v>45304</v>
      </c>
      <c r="B13" s="70" t="s">
        <v>57</v>
      </c>
      <c r="C13" s="133"/>
      <c r="D13" s="25">
        <v>800000</v>
      </c>
      <c r="E13" s="22">
        <f t="shared" si="0"/>
        <v>81760000</v>
      </c>
    </row>
    <row r="14" spans="1:6" s="4" customFormat="1" ht="16.5" customHeight="1" x14ac:dyDescent="0.35">
      <c r="A14" s="108">
        <v>45305</v>
      </c>
      <c r="B14" s="70" t="s">
        <v>55</v>
      </c>
      <c r="C14" s="71"/>
      <c r="D14" s="25">
        <v>500000</v>
      </c>
      <c r="E14" s="22">
        <f t="shared" si="0"/>
        <v>81260000</v>
      </c>
    </row>
    <row r="15" spans="1:6" s="4" customFormat="1" ht="16.5" customHeight="1" x14ac:dyDescent="0.35">
      <c r="A15" s="108">
        <v>45311</v>
      </c>
      <c r="B15" s="70" t="s">
        <v>54</v>
      </c>
      <c r="C15" s="71"/>
      <c r="D15" s="25">
        <v>730000</v>
      </c>
      <c r="E15" s="22">
        <f t="shared" si="0"/>
        <v>80530000</v>
      </c>
    </row>
    <row r="16" spans="1:6" s="4" customFormat="1" ht="16.5" customHeight="1" x14ac:dyDescent="0.35">
      <c r="A16" s="108">
        <v>45313</v>
      </c>
      <c r="B16" s="70" t="s">
        <v>61</v>
      </c>
      <c r="C16" s="71"/>
      <c r="D16" s="25">
        <v>348000</v>
      </c>
      <c r="E16" s="22">
        <f t="shared" si="0"/>
        <v>80182000</v>
      </c>
    </row>
    <row r="17" spans="1:5" s="4" customFormat="1" ht="16.5" customHeight="1" x14ac:dyDescent="0.35">
      <c r="A17" s="108">
        <v>45316</v>
      </c>
      <c r="B17" s="70" t="s">
        <v>60</v>
      </c>
      <c r="C17" s="71"/>
      <c r="D17" s="25">
        <v>10000000</v>
      </c>
      <c r="E17" s="22">
        <f t="shared" si="0"/>
        <v>70182000</v>
      </c>
    </row>
    <row r="18" spans="1:5" s="4" customFormat="1" ht="16.5" customHeight="1" x14ac:dyDescent="0.35">
      <c r="A18" s="108">
        <v>45317</v>
      </c>
      <c r="B18" s="70" t="s">
        <v>59</v>
      </c>
      <c r="C18" s="71"/>
      <c r="D18" s="25">
        <v>70000</v>
      </c>
      <c r="E18" s="22">
        <f t="shared" si="0"/>
        <v>70112000</v>
      </c>
    </row>
    <row r="19" spans="1:5" s="4" customFormat="1" ht="16.5" customHeight="1" x14ac:dyDescent="0.35">
      <c r="A19" s="108">
        <v>45323</v>
      </c>
      <c r="B19" s="70" t="s">
        <v>58</v>
      </c>
      <c r="C19" s="71"/>
      <c r="D19" s="25">
        <v>7000000</v>
      </c>
      <c r="E19" s="22">
        <f t="shared" si="0"/>
        <v>63112000</v>
      </c>
    </row>
    <row r="20" spans="1:5" s="4" customFormat="1" ht="16.5" customHeight="1" x14ac:dyDescent="0.35">
      <c r="A20" s="108">
        <v>45324</v>
      </c>
      <c r="B20" s="70" t="s">
        <v>65</v>
      </c>
      <c r="C20" s="71"/>
      <c r="D20" s="25">
        <v>250000</v>
      </c>
      <c r="E20" s="22">
        <f t="shared" si="0"/>
        <v>62862000</v>
      </c>
    </row>
    <row r="21" spans="1:5" s="4" customFormat="1" ht="16.5" customHeight="1" x14ac:dyDescent="0.35">
      <c r="A21" s="108">
        <v>45338</v>
      </c>
      <c r="B21" s="70" t="s">
        <v>63</v>
      </c>
      <c r="C21" s="71"/>
      <c r="D21" s="25">
        <v>1460000</v>
      </c>
      <c r="E21" s="22">
        <f t="shared" si="0"/>
        <v>61402000</v>
      </c>
    </row>
    <row r="22" spans="1:5" s="4" customFormat="1" ht="16.5" customHeight="1" x14ac:dyDescent="0.35">
      <c r="A22" s="108">
        <v>45338</v>
      </c>
      <c r="B22" s="70" t="s">
        <v>64</v>
      </c>
      <c r="C22" s="71"/>
      <c r="D22" s="25">
        <v>150000</v>
      </c>
      <c r="E22" s="22">
        <f t="shared" si="0"/>
        <v>61252000</v>
      </c>
    </row>
    <row r="23" spans="1:5" s="4" customFormat="1" ht="16.5" customHeight="1" x14ac:dyDescent="0.35">
      <c r="A23" s="108">
        <v>45340</v>
      </c>
      <c r="B23" s="70" t="s">
        <v>62</v>
      </c>
      <c r="C23" s="71"/>
      <c r="D23" s="25">
        <v>85000</v>
      </c>
      <c r="E23" s="22">
        <f t="shared" si="0"/>
        <v>61167000</v>
      </c>
    </row>
    <row r="24" spans="1:5" s="4" customFormat="1" ht="16.5" customHeight="1" x14ac:dyDescent="0.35">
      <c r="A24" s="108">
        <v>45340</v>
      </c>
      <c r="B24" s="70" t="s">
        <v>67</v>
      </c>
      <c r="C24" s="71"/>
      <c r="D24" s="25">
        <v>88000</v>
      </c>
      <c r="E24" s="22">
        <f t="shared" si="0"/>
        <v>61079000</v>
      </c>
    </row>
    <row r="25" spans="1:5" s="4" customFormat="1" ht="16.5" customHeight="1" x14ac:dyDescent="0.35">
      <c r="A25" s="108">
        <v>45340</v>
      </c>
      <c r="B25" s="70" t="s">
        <v>68</v>
      </c>
      <c r="C25" s="71"/>
      <c r="D25" s="25">
        <v>50000</v>
      </c>
      <c r="E25" s="22">
        <f t="shared" si="0"/>
        <v>61029000</v>
      </c>
    </row>
    <row r="26" spans="1:5" s="4" customFormat="1" ht="16.5" customHeight="1" x14ac:dyDescent="0.35">
      <c r="A26" s="108">
        <v>45340</v>
      </c>
      <c r="B26" s="70" t="s">
        <v>69</v>
      </c>
      <c r="C26" s="71"/>
      <c r="D26" s="25">
        <v>800000</v>
      </c>
      <c r="E26" s="22">
        <f t="shared" si="0"/>
        <v>60229000</v>
      </c>
    </row>
    <row r="27" spans="1:5" s="4" customFormat="1" ht="16.5" customHeight="1" x14ac:dyDescent="0.35">
      <c r="A27" s="108">
        <v>45342</v>
      </c>
      <c r="B27" s="70" t="s">
        <v>66</v>
      </c>
      <c r="C27" s="71"/>
      <c r="D27" s="25">
        <v>30000</v>
      </c>
      <c r="E27" s="22">
        <f t="shared" si="0"/>
        <v>60199000</v>
      </c>
    </row>
    <row r="28" spans="1:5" s="4" customFormat="1" ht="16.5" customHeight="1" x14ac:dyDescent="0.35">
      <c r="A28" s="108">
        <v>45342</v>
      </c>
      <c r="B28" s="70" t="s">
        <v>75</v>
      </c>
      <c r="C28" s="71"/>
      <c r="D28" s="25">
        <v>250000</v>
      </c>
      <c r="E28" s="22">
        <f t="shared" si="0"/>
        <v>59949000</v>
      </c>
    </row>
    <row r="29" spans="1:5" s="4" customFormat="1" ht="16.5" customHeight="1" x14ac:dyDescent="0.35">
      <c r="A29" s="108">
        <v>45343</v>
      </c>
      <c r="B29" s="70" t="s">
        <v>71</v>
      </c>
      <c r="C29" s="71"/>
      <c r="D29" s="25">
        <v>3100000</v>
      </c>
      <c r="E29" s="22">
        <f t="shared" si="0"/>
        <v>56849000</v>
      </c>
    </row>
    <row r="30" spans="1:5" s="4" customFormat="1" ht="16.5" customHeight="1" x14ac:dyDescent="0.35">
      <c r="A30" s="108">
        <v>45343</v>
      </c>
      <c r="B30" s="70" t="s">
        <v>72</v>
      </c>
      <c r="C30" s="71"/>
      <c r="D30" s="25">
        <v>108000</v>
      </c>
      <c r="E30" s="22">
        <f t="shared" si="0"/>
        <v>56741000</v>
      </c>
    </row>
    <row r="31" spans="1:5" s="4" customFormat="1" ht="16.5" customHeight="1" x14ac:dyDescent="0.35">
      <c r="A31" s="108">
        <v>45345</v>
      </c>
      <c r="B31" s="70" t="s">
        <v>70</v>
      </c>
      <c r="C31" s="71"/>
      <c r="D31" s="25">
        <v>389200</v>
      </c>
      <c r="E31" s="22">
        <f t="shared" si="0"/>
        <v>56351800</v>
      </c>
    </row>
    <row r="32" spans="1:5" s="4" customFormat="1" ht="16.5" customHeight="1" x14ac:dyDescent="0.35">
      <c r="A32" s="108">
        <v>45345</v>
      </c>
      <c r="B32" s="70" t="s">
        <v>73</v>
      </c>
      <c r="C32" s="71"/>
      <c r="D32" s="25">
        <v>2397000</v>
      </c>
      <c r="E32" s="22">
        <f t="shared" si="0"/>
        <v>53954800</v>
      </c>
    </row>
    <row r="33" spans="1:5" s="4" customFormat="1" ht="16.5" customHeight="1" x14ac:dyDescent="0.35">
      <c r="A33" s="108">
        <v>45345</v>
      </c>
      <c r="B33" s="70" t="s">
        <v>74</v>
      </c>
      <c r="C33" s="71"/>
      <c r="D33" s="25">
        <v>458593</v>
      </c>
      <c r="E33" s="22">
        <f t="shared" si="0"/>
        <v>53496207</v>
      </c>
    </row>
    <row r="34" spans="1:5" s="4" customFormat="1" ht="16.5" customHeight="1" x14ac:dyDescent="0.35">
      <c r="A34" s="108">
        <v>45345</v>
      </c>
      <c r="B34" s="70" t="s">
        <v>122</v>
      </c>
      <c r="C34" s="71"/>
      <c r="D34" s="25">
        <v>250631</v>
      </c>
      <c r="E34" s="22">
        <f t="shared" si="0"/>
        <v>53245576</v>
      </c>
    </row>
    <row r="35" spans="1:5" s="4" customFormat="1" ht="16.5" customHeight="1" x14ac:dyDescent="0.35">
      <c r="A35" s="108">
        <v>45345</v>
      </c>
      <c r="B35" s="70" t="s">
        <v>123</v>
      </c>
      <c r="C35" s="71"/>
      <c r="D35" s="25">
        <v>105000</v>
      </c>
      <c r="E35" s="22">
        <f t="shared" si="0"/>
        <v>53140576</v>
      </c>
    </row>
    <row r="36" spans="1:5" s="4" customFormat="1" ht="16.5" customHeight="1" x14ac:dyDescent="0.35">
      <c r="A36" s="108">
        <v>45346</v>
      </c>
      <c r="B36" s="70" t="s">
        <v>121</v>
      </c>
      <c r="C36" s="71"/>
      <c r="D36" s="25">
        <v>500000</v>
      </c>
      <c r="E36" s="22">
        <f t="shared" si="0"/>
        <v>52640576</v>
      </c>
    </row>
    <row r="37" spans="1:5" s="4" customFormat="1" ht="16.5" customHeight="1" x14ac:dyDescent="0.35">
      <c r="A37" s="108">
        <v>45347</v>
      </c>
      <c r="B37" s="70" t="s">
        <v>119</v>
      </c>
      <c r="C37" s="71"/>
      <c r="D37" s="25">
        <v>50000</v>
      </c>
      <c r="E37" s="22">
        <f t="shared" si="0"/>
        <v>52590576</v>
      </c>
    </row>
    <row r="38" spans="1:5" s="4" customFormat="1" ht="16.5" customHeight="1" x14ac:dyDescent="0.35">
      <c r="A38" s="108">
        <v>45347</v>
      </c>
      <c r="B38" s="70" t="s">
        <v>120</v>
      </c>
      <c r="C38" s="71"/>
      <c r="D38" s="25">
        <v>1200167</v>
      </c>
      <c r="E38" s="22">
        <f t="shared" si="0"/>
        <v>51390409</v>
      </c>
    </row>
    <row r="39" spans="1:5" s="4" customFormat="1" ht="16.5" customHeight="1" x14ac:dyDescent="0.35">
      <c r="A39" s="108">
        <v>45349</v>
      </c>
      <c r="B39" s="70" t="s">
        <v>116</v>
      </c>
      <c r="C39" s="71"/>
      <c r="D39" s="25">
        <v>700017</v>
      </c>
      <c r="E39" s="22">
        <f t="shared" si="0"/>
        <v>50690392</v>
      </c>
    </row>
    <row r="40" spans="1:5" s="4" customFormat="1" ht="16.5" customHeight="1" x14ac:dyDescent="0.35">
      <c r="A40" s="108">
        <v>45349</v>
      </c>
      <c r="B40" s="70" t="s">
        <v>117</v>
      </c>
      <c r="C40" s="71"/>
      <c r="D40" s="25">
        <v>1500000</v>
      </c>
      <c r="E40" s="22">
        <f t="shared" si="0"/>
        <v>49190392</v>
      </c>
    </row>
    <row r="41" spans="1:5" s="4" customFormat="1" ht="16.5" customHeight="1" x14ac:dyDescent="0.35">
      <c r="A41" s="108">
        <v>45349</v>
      </c>
      <c r="B41" s="70" t="s">
        <v>118</v>
      </c>
      <c r="C41" s="71"/>
      <c r="D41" s="25">
        <v>95000</v>
      </c>
      <c r="E41" s="22">
        <f t="shared" si="0"/>
        <v>49095392</v>
      </c>
    </row>
    <row r="42" spans="1:5" s="4" customFormat="1" ht="16.5" customHeight="1" x14ac:dyDescent="0.35">
      <c r="A42" s="108">
        <v>45351</v>
      </c>
      <c r="B42" s="70" t="s">
        <v>58</v>
      </c>
      <c r="C42" s="71"/>
      <c r="D42" s="25">
        <v>5000000</v>
      </c>
      <c r="E42" s="22">
        <f t="shared" si="0"/>
        <v>44095392</v>
      </c>
    </row>
    <row r="43" spans="1:5" s="4" customFormat="1" ht="16.5" customHeight="1" x14ac:dyDescent="0.35">
      <c r="A43" s="108">
        <v>45352</v>
      </c>
      <c r="B43" s="70" t="s">
        <v>160</v>
      </c>
      <c r="C43" s="71"/>
      <c r="D43" s="25">
        <v>200000</v>
      </c>
      <c r="E43" s="22">
        <f t="shared" si="0"/>
        <v>43895392</v>
      </c>
    </row>
    <row r="44" spans="1:5" s="4" customFormat="1" ht="16.5" customHeight="1" x14ac:dyDescent="0.35">
      <c r="A44" s="108">
        <v>45352</v>
      </c>
      <c r="B44" s="70" t="s">
        <v>161</v>
      </c>
      <c r="C44" s="71"/>
      <c r="D44" s="25">
        <v>850000</v>
      </c>
      <c r="E44" s="22">
        <f t="shared" si="0"/>
        <v>43045392</v>
      </c>
    </row>
    <row r="45" spans="1:5" s="4" customFormat="1" ht="16.5" customHeight="1" x14ac:dyDescent="0.35">
      <c r="A45" s="108">
        <v>45352</v>
      </c>
      <c r="B45" s="70" t="s">
        <v>162</v>
      </c>
      <c r="C45" s="71"/>
      <c r="D45" s="25">
        <v>220000</v>
      </c>
      <c r="E45" s="22">
        <f t="shared" si="0"/>
        <v>42825392</v>
      </c>
    </row>
    <row r="46" spans="1:5" s="4" customFormat="1" ht="16.5" customHeight="1" x14ac:dyDescent="0.35">
      <c r="A46" s="108">
        <v>45353</v>
      </c>
      <c r="B46" s="70" t="s">
        <v>159</v>
      </c>
      <c r="C46" s="71"/>
      <c r="D46" s="25">
        <v>700167</v>
      </c>
      <c r="E46" s="22">
        <f t="shared" si="0"/>
        <v>42125225</v>
      </c>
    </row>
    <row r="47" spans="1:5" s="4" customFormat="1" ht="16.5" customHeight="1" x14ac:dyDescent="0.35">
      <c r="A47" s="108">
        <v>45354</v>
      </c>
      <c r="B47" s="70" t="s">
        <v>158</v>
      </c>
      <c r="C47" s="71"/>
      <c r="D47" s="25">
        <v>100000</v>
      </c>
      <c r="E47" s="22">
        <f t="shared" si="0"/>
        <v>42025225</v>
      </c>
    </row>
    <row r="48" spans="1:5" s="4" customFormat="1" ht="16.5" customHeight="1" x14ac:dyDescent="0.35">
      <c r="A48" s="108">
        <v>45355</v>
      </c>
      <c r="B48" s="70" t="s">
        <v>157</v>
      </c>
      <c r="C48" s="71">
        <v>1000000</v>
      </c>
      <c r="D48" s="25"/>
      <c r="E48" s="22">
        <f t="shared" si="0"/>
        <v>43025225</v>
      </c>
    </row>
    <row r="49" spans="1:7" s="4" customFormat="1" ht="16.5" customHeight="1" x14ac:dyDescent="0.35">
      <c r="A49" s="108">
        <v>45357</v>
      </c>
      <c r="B49" s="70" t="s">
        <v>155</v>
      </c>
      <c r="C49" s="71"/>
      <c r="D49" s="25">
        <v>15000000</v>
      </c>
      <c r="E49" s="22">
        <f t="shared" si="0"/>
        <v>28025225</v>
      </c>
    </row>
    <row r="50" spans="1:7" s="4" customFormat="1" ht="16.5" customHeight="1" x14ac:dyDescent="0.35">
      <c r="A50" s="108">
        <v>45359</v>
      </c>
      <c r="B50" s="70" t="s">
        <v>150</v>
      </c>
      <c r="C50" s="71"/>
      <c r="D50" s="25">
        <v>2000000</v>
      </c>
      <c r="E50" s="22">
        <f t="shared" si="0"/>
        <v>26025225</v>
      </c>
      <c r="G50" s="127"/>
    </row>
    <row r="51" spans="1:7" s="4" customFormat="1" ht="16.5" customHeight="1" x14ac:dyDescent="0.35">
      <c r="A51" s="108">
        <v>45363</v>
      </c>
      <c r="B51" s="70" t="s">
        <v>156</v>
      </c>
      <c r="C51" s="71"/>
      <c r="D51" s="25">
        <v>82000</v>
      </c>
      <c r="E51" s="22">
        <f t="shared" si="0"/>
        <v>25943225</v>
      </c>
    </row>
    <row r="52" spans="1:7" s="4" customFormat="1" ht="16.5" customHeight="1" x14ac:dyDescent="0.35">
      <c r="A52" s="108">
        <v>45366</v>
      </c>
      <c r="B52" s="70" t="s">
        <v>155</v>
      </c>
      <c r="C52" s="71"/>
      <c r="D52" s="25">
        <v>15000000</v>
      </c>
      <c r="E52" s="22">
        <f t="shared" si="0"/>
        <v>10943225</v>
      </c>
    </row>
    <row r="53" spans="1:7" s="4" customFormat="1" ht="16.5" customHeight="1" x14ac:dyDescent="0.35">
      <c r="A53" s="108">
        <v>45367</v>
      </c>
      <c r="B53" s="70" t="s">
        <v>154</v>
      </c>
      <c r="C53" s="71"/>
      <c r="D53" s="25">
        <v>1000000</v>
      </c>
      <c r="E53" s="22">
        <f t="shared" si="0"/>
        <v>9943225</v>
      </c>
    </row>
    <row r="54" spans="1:7" s="4" customFormat="1" ht="16.5" customHeight="1" x14ac:dyDescent="0.35">
      <c r="A54" s="108">
        <v>45371</v>
      </c>
      <c r="B54" s="70" t="s">
        <v>152</v>
      </c>
      <c r="C54" s="71"/>
      <c r="D54" s="25">
        <v>35000</v>
      </c>
      <c r="E54" s="22">
        <f t="shared" si="0"/>
        <v>9908225</v>
      </c>
    </row>
    <row r="55" spans="1:7" s="4" customFormat="1" ht="16.5" customHeight="1" x14ac:dyDescent="0.35">
      <c r="A55" s="108">
        <v>45371</v>
      </c>
      <c r="B55" s="70" t="s">
        <v>153</v>
      </c>
      <c r="C55" s="71"/>
      <c r="D55" s="25">
        <v>950000</v>
      </c>
      <c r="E55" s="22">
        <f t="shared" si="0"/>
        <v>8958225</v>
      </c>
    </row>
    <row r="56" spans="1:7" s="4" customFormat="1" ht="16.5" customHeight="1" x14ac:dyDescent="0.35">
      <c r="A56" s="108">
        <v>45372</v>
      </c>
      <c r="B56" s="70" t="s">
        <v>151</v>
      </c>
      <c r="C56" s="71"/>
      <c r="D56" s="25">
        <v>700000</v>
      </c>
      <c r="E56" s="22">
        <f t="shared" si="0"/>
        <v>8258225</v>
      </c>
    </row>
    <row r="57" spans="1:7" s="4" customFormat="1" ht="16.5" customHeight="1" x14ac:dyDescent="0.35">
      <c r="A57" s="108">
        <v>45373</v>
      </c>
      <c r="B57" s="70" t="s">
        <v>150</v>
      </c>
      <c r="C57" s="71"/>
      <c r="D57" s="25">
        <v>2750000</v>
      </c>
      <c r="E57" s="22">
        <f t="shared" si="0"/>
        <v>5508225</v>
      </c>
    </row>
    <row r="58" spans="1:7" s="4" customFormat="1" ht="16.5" customHeight="1" x14ac:dyDescent="0.35">
      <c r="A58" s="108">
        <v>45382</v>
      </c>
      <c r="B58" s="70" t="s">
        <v>148</v>
      </c>
      <c r="C58" s="71"/>
      <c r="D58" s="25">
        <v>700000</v>
      </c>
      <c r="E58" s="22">
        <f t="shared" si="0"/>
        <v>4808225</v>
      </c>
    </row>
    <row r="59" spans="1:7" s="4" customFormat="1" ht="16.5" customHeight="1" x14ac:dyDescent="0.35">
      <c r="A59" s="108">
        <v>45382</v>
      </c>
      <c r="B59" s="70" t="s">
        <v>149</v>
      </c>
      <c r="C59" s="71"/>
      <c r="D59" s="25">
        <v>143900</v>
      </c>
      <c r="E59" s="22">
        <f t="shared" si="0"/>
        <v>4664325</v>
      </c>
    </row>
    <row r="60" spans="1:7" s="4" customFormat="1" ht="16.5" customHeight="1" x14ac:dyDescent="0.35">
      <c r="A60" s="108">
        <v>45388</v>
      </c>
      <c r="B60" s="70" t="s">
        <v>147</v>
      </c>
      <c r="C60" s="71"/>
      <c r="D60" s="25">
        <v>150000</v>
      </c>
      <c r="E60" s="22">
        <f t="shared" si="0"/>
        <v>4514325</v>
      </c>
    </row>
    <row r="61" spans="1:7" s="4" customFormat="1" ht="16.5" customHeight="1" x14ac:dyDescent="0.35">
      <c r="A61" s="108">
        <v>45389</v>
      </c>
      <c r="B61" s="70" t="s">
        <v>146</v>
      </c>
      <c r="C61" s="71"/>
      <c r="D61" s="25">
        <v>500000</v>
      </c>
      <c r="E61" s="22">
        <f t="shared" si="0"/>
        <v>4014325</v>
      </c>
    </row>
    <row r="62" spans="1:7" s="4" customFormat="1" ht="16.5" customHeight="1" x14ac:dyDescent="0.35">
      <c r="A62" s="108">
        <v>45396</v>
      </c>
      <c r="B62" s="70" t="s">
        <v>144</v>
      </c>
      <c r="C62" s="71"/>
      <c r="D62" s="25">
        <v>1250000</v>
      </c>
      <c r="E62" s="22">
        <f t="shared" si="0"/>
        <v>2764325</v>
      </c>
    </row>
    <row r="63" spans="1:7" s="4" customFormat="1" ht="16.5" customHeight="1" x14ac:dyDescent="0.35">
      <c r="A63" s="108">
        <v>45396</v>
      </c>
      <c r="B63" s="70" t="s">
        <v>145</v>
      </c>
      <c r="C63" s="71"/>
      <c r="D63" s="25">
        <v>1120000</v>
      </c>
      <c r="E63" s="22">
        <f t="shared" si="0"/>
        <v>1644325</v>
      </c>
    </row>
    <row r="64" spans="1:7" s="131" customFormat="1" ht="26" customHeight="1" x14ac:dyDescent="0.35">
      <c r="A64" s="129"/>
      <c r="B64" s="130" t="s">
        <v>277</v>
      </c>
      <c r="C64" s="54"/>
      <c r="D64" s="54">
        <v>30000000</v>
      </c>
      <c r="E64" s="22">
        <f t="shared" si="0"/>
        <v>-28355675</v>
      </c>
      <c r="F64" s="4"/>
    </row>
    <row r="65" spans="1:12" ht="19" customHeight="1" x14ac:dyDescent="0.35">
      <c r="A65" s="138" t="s">
        <v>257</v>
      </c>
      <c r="B65" s="139"/>
      <c r="C65" s="105">
        <f>SUM(C7:C63)</f>
        <v>116000000</v>
      </c>
      <c r="D65" s="106">
        <f>SUM(D7:D64)</f>
        <v>144355675</v>
      </c>
      <c r="E65" s="107">
        <f>+E6+C65-D65</f>
        <v>-28355675</v>
      </c>
      <c r="G65" s="19"/>
    </row>
    <row r="66" spans="1:12" x14ac:dyDescent="0.35">
      <c r="E66" s="20"/>
      <c r="G66" s="128"/>
    </row>
    <row r="67" spans="1:12" x14ac:dyDescent="0.35">
      <c r="D67" s="16"/>
      <c r="E67" s="20"/>
    </row>
    <row r="68" spans="1:12" x14ac:dyDescent="0.35">
      <c r="D68" s="23"/>
    </row>
    <row r="71" spans="1:12" ht="22.5" customHeight="1" x14ac:dyDescent="0.35">
      <c r="D71" s="117" t="s">
        <v>280</v>
      </c>
      <c r="E71" s="118"/>
      <c r="F71" s="117"/>
      <c r="G71" s="117"/>
      <c r="H71" s="117"/>
      <c r="I71" s="117"/>
      <c r="J71" s="117"/>
      <c r="K71" s="117"/>
      <c r="L71" s="117"/>
    </row>
    <row r="72" spans="1:12" ht="22.5" customHeight="1" x14ac:dyDescent="0.35">
      <c r="D72" s="117"/>
      <c r="E72" s="118"/>
      <c r="F72" s="117"/>
      <c r="G72" s="117"/>
      <c r="H72" s="117"/>
      <c r="I72" s="117"/>
      <c r="J72" s="117"/>
      <c r="K72" s="117"/>
      <c r="L72" s="117"/>
    </row>
    <row r="73" spans="1:12" ht="33" customHeight="1" x14ac:dyDescent="0.35">
      <c r="D73" s="140" t="s">
        <v>272</v>
      </c>
      <c r="E73" s="140"/>
      <c r="F73" s="140"/>
      <c r="G73" s="140"/>
      <c r="H73" s="140"/>
      <c r="I73" s="140"/>
      <c r="J73" s="140"/>
      <c r="K73" s="140"/>
      <c r="L73" s="140"/>
    </row>
    <row r="74" spans="1:12" ht="33" customHeight="1" x14ac:dyDescent="0.35">
      <c r="D74" s="140"/>
      <c r="E74" s="140"/>
      <c r="F74" s="140"/>
      <c r="G74" s="140"/>
      <c r="H74" s="140"/>
      <c r="I74" s="140"/>
      <c r="J74" s="140"/>
      <c r="K74" s="140"/>
      <c r="L74" s="140"/>
    </row>
    <row r="75" spans="1:12" ht="33" customHeight="1" x14ac:dyDescent="0.35">
      <c r="D75" s="140"/>
      <c r="E75" s="140"/>
      <c r="F75" s="140"/>
      <c r="G75" s="140"/>
      <c r="H75" s="140"/>
      <c r="I75" s="140"/>
      <c r="J75" s="140"/>
      <c r="K75" s="140"/>
      <c r="L75" s="140"/>
    </row>
    <row r="76" spans="1:12" ht="17.5" customHeight="1" x14ac:dyDescent="0.35">
      <c r="D76" s="117"/>
      <c r="E76" s="118"/>
      <c r="F76" s="117"/>
      <c r="G76" s="117"/>
      <c r="H76" s="117"/>
      <c r="I76" s="117"/>
      <c r="J76" s="117"/>
      <c r="K76" s="117"/>
      <c r="L76" s="117"/>
    </row>
    <row r="77" spans="1:12" ht="19.5" customHeight="1" x14ac:dyDescent="0.35">
      <c r="D77" s="140" t="s">
        <v>265</v>
      </c>
      <c r="E77" s="140"/>
      <c r="F77" s="140"/>
      <c r="G77" s="140"/>
      <c r="H77" s="140"/>
      <c r="I77" s="140"/>
      <c r="J77" s="140"/>
      <c r="K77" s="140"/>
      <c r="L77" s="140"/>
    </row>
    <row r="78" spans="1:12" ht="19.5" customHeight="1" x14ac:dyDescent="0.35">
      <c r="D78" s="140"/>
      <c r="E78" s="140"/>
      <c r="F78" s="140"/>
      <c r="G78" s="140"/>
      <c r="H78" s="140"/>
      <c r="I78" s="140"/>
      <c r="J78" s="140"/>
      <c r="K78" s="140"/>
      <c r="L78" s="140"/>
    </row>
    <row r="79" spans="1:12" ht="19.5" customHeight="1" x14ac:dyDescent="0.35">
      <c r="D79" s="140"/>
      <c r="E79" s="140"/>
      <c r="F79" s="140"/>
      <c r="G79" s="140"/>
      <c r="H79" s="140"/>
      <c r="I79" s="140"/>
      <c r="J79" s="140"/>
      <c r="K79" s="140"/>
      <c r="L79" s="140"/>
    </row>
    <row r="81" spans="4:12" ht="14" customHeight="1" x14ac:dyDescent="0.35">
      <c r="D81" s="140" t="s">
        <v>273</v>
      </c>
      <c r="E81" s="140"/>
      <c r="F81" s="140"/>
      <c r="G81" s="140"/>
      <c r="H81" s="140"/>
      <c r="I81" s="140"/>
      <c r="J81" s="140"/>
      <c r="K81" s="140"/>
      <c r="L81" s="140"/>
    </row>
    <row r="82" spans="4:12" ht="20.5" customHeight="1" x14ac:dyDescent="0.35">
      <c r="D82" s="140"/>
      <c r="E82" s="140"/>
      <c r="F82" s="140"/>
      <c r="G82" s="140"/>
      <c r="H82" s="140"/>
      <c r="I82" s="140"/>
      <c r="J82" s="140"/>
      <c r="K82" s="140"/>
      <c r="L82" s="140"/>
    </row>
    <row r="84" spans="4:12" ht="19.5" customHeight="1" x14ac:dyDescent="0.35">
      <c r="D84" s="123" t="s">
        <v>274</v>
      </c>
    </row>
    <row r="85" spans="4:12" ht="19.5" customHeight="1" x14ac:dyDescent="0.35">
      <c r="D85" s="122" t="s">
        <v>268</v>
      </c>
    </row>
    <row r="86" spans="4:12" ht="19.5" customHeight="1" x14ac:dyDescent="0.35">
      <c r="D86" s="122" t="s">
        <v>269</v>
      </c>
    </row>
    <row r="87" spans="4:12" ht="19.5" customHeight="1" x14ac:dyDescent="0.35">
      <c r="D87" s="18" t="s">
        <v>275</v>
      </c>
    </row>
  </sheetData>
  <mergeCells count="11">
    <mergeCell ref="A2:E2"/>
    <mergeCell ref="A4:A5"/>
    <mergeCell ref="B4:B5"/>
    <mergeCell ref="C4:C5"/>
    <mergeCell ref="D4:D5"/>
    <mergeCell ref="E4:E5"/>
    <mergeCell ref="A6:B6"/>
    <mergeCell ref="A65:B65"/>
    <mergeCell ref="D73:L75"/>
    <mergeCell ref="D77:L79"/>
    <mergeCell ref="D81:L82"/>
  </mergeCells>
  <pageMargins left="0.17" right="0.17" top="0.75" bottom="0.17"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0B34C-0F1F-422D-BE8B-D77E12D6FB9B}">
  <dimension ref="A2:G169"/>
  <sheetViews>
    <sheetView topLeftCell="A154" zoomScale="70" zoomScaleNormal="70" workbookViewId="0">
      <selection activeCell="B172" sqref="B172"/>
    </sheetView>
  </sheetViews>
  <sheetFormatPr defaultColWidth="8.81640625" defaultRowHeight="14" x14ac:dyDescent="0.35"/>
  <cols>
    <col min="1" max="1" width="12.7265625" style="73" customWidth="1"/>
    <col min="2" max="2" width="60.1796875" style="74" customWidth="1"/>
    <col min="3" max="3" width="14.7265625" style="75" customWidth="1"/>
    <col min="4" max="4" width="14.1796875" style="75" customWidth="1"/>
    <col min="5" max="5" width="14.453125" style="75" customWidth="1"/>
    <col min="6" max="6" width="16" style="95" customWidth="1"/>
    <col min="7" max="7" width="13.90625" style="72" customWidth="1"/>
    <col min="8" max="9" width="8.81640625" style="72"/>
    <col min="10" max="10" width="4" style="72" bestFit="1" customWidth="1"/>
    <col min="11" max="11" width="9.81640625" style="72" bestFit="1" customWidth="1"/>
    <col min="12" max="256" width="8.81640625" style="72"/>
    <col min="257" max="257" width="12.7265625" style="72" customWidth="1"/>
    <col min="258" max="258" width="53.1796875" style="72" bestFit="1" customWidth="1"/>
    <col min="259" max="259" width="14.7265625" style="72" customWidth="1"/>
    <col min="260" max="260" width="12.7265625" style="72" customWidth="1"/>
    <col min="261" max="261" width="13.1796875" style="72" customWidth="1"/>
    <col min="262" max="262" width="16" style="72" customWidth="1"/>
    <col min="263" max="512" width="8.81640625" style="72"/>
    <col min="513" max="513" width="12.7265625" style="72" customWidth="1"/>
    <col min="514" max="514" width="53.1796875" style="72" bestFit="1" customWidth="1"/>
    <col min="515" max="515" width="14.7265625" style="72" customWidth="1"/>
    <col min="516" max="516" width="12.7265625" style="72" customWidth="1"/>
    <col min="517" max="517" width="13.1796875" style="72" customWidth="1"/>
    <col min="518" max="518" width="16" style="72" customWidth="1"/>
    <col min="519" max="768" width="8.81640625" style="72"/>
    <col min="769" max="769" width="12.7265625" style="72" customWidth="1"/>
    <col min="770" max="770" width="53.1796875" style="72" bestFit="1" customWidth="1"/>
    <col min="771" max="771" width="14.7265625" style="72" customWidth="1"/>
    <col min="772" max="772" width="12.7265625" style="72" customWidth="1"/>
    <col min="773" max="773" width="13.1796875" style="72" customWidth="1"/>
    <col min="774" max="774" width="16" style="72" customWidth="1"/>
    <col min="775" max="1024" width="8.81640625" style="72"/>
    <col min="1025" max="1025" width="12.7265625" style="72" customWidth="1"/>
    <col min="1026" max="1026" width="53.1796875" style="72" bestFit="1" customWidth="1"/>
    <col min="1027" max="1027" width="14.7265625" style="72" customWidth="1"/>
    <col min="1028" max="1028" width="12.7265625" style="72" customWidth="1"/>
    <col min="1029" max="1029" width="13.1796875" style="72" customWidth="1"/>
    <col min="1030" max="1030" width="16" style="72" customWidth="1"/>
    <col min="1031" max="1280" width="8.81640625" style="72"/>
    <col min="1281" max="1281" width="12.7265625" style="72" customWidth="1"/>
    <col min="1282" max="1282" width="53.1796875" style="72" bestFit="1" customWidth="1"/>
    <col min="1283" max="1283" width="14.7265625" style="72" customWidth="1"/>
    <col min="1284" max="1284" width="12.7265625" style="72" customWidth="1"/>
    <col min="1285" max="1285" width="13.1796875" style="72" customWidth="1"/>
    <col min="1286" max="1286" width="16" style="72" customWidth="1"/>
    <col min="1287" max="1536" width="8.81640625" style="72"/>
    <col min="1537" max="1537" width="12.7265625" style="72" customWidth="1"/>
    <col min="1538" max="1538" width="53.1796875" style="72" bestFit="1" customWidth="1"/>
    <col min="1539" max="1539" width="14.7265625" style="72" customWidth="1"/>
    <col min="1540" max="1540" width="12.7265625" style="72" customWidth="1"/>
    <col min="1541" max="1541" width="13.1796875" style="72" customWidth="1"/>
    <col min="1542" max="1542" width="16" style="72" customWidth="1"/>
    <col min="1543" max="1792" width="8.81640625" style="72"/>
    <col min="1793" max="1793" width="12.7265625" style="72" customWidth="1"/>
    <col min="1794" max="1794" width="53.1796875" style="72" bestFit="1" customWidth="1"/>
    <col min="1795" max="1795" width="14.7265625" style="72" customWidth="1"/>
    <col min="1796" max="1796" width="12.7265625" style="72" customWidth="1"/>
    <col min="1797" max="1797" width="13.1796875" style="72" customWidth="1"/>
    <col min="1798" max="1798" width="16" style="72" customWidth="1"/>
    <col min="1799" max="2048" width="8.81640625" style="72"/>
    <col min="2049" max="2049" width="12.7265625" style="72" customWidth="1"/>
    <col min="2050" max="2050" width="53.1796875" style="72" bestFit="1" customWidth="1"/>
    <col min="2051" max="2051" width="14.7265625" style="72" customWidth="1"/>
    <col min="2052" max="2052" width="12.7265625" style="72" customWidth="1"/>
    <col min="2053" max="2053" width="13.1796875" style="72" customWidth="1"/>
    <col min="2054" max="2054" width="16" style="72" customWidth="1"/>
    <col min="2055" max="2304" width="8.81640625" style="72"/>
    <col min="2305" max="2305" width="12.7265625" style="72" customWidth="1"/>
    <col min="2306" max="2306" width="53.1796875" style="72" bestFit="1" customWidth="1"/>
    <col min="2307" max="2307" width="14.7265625" style="72" customWidth="1"/>
    <col min="2308" max="2308" width="12.7265625" style="72" customWidth="1"/>
    <col min="2309" max="2309" width="13.1796875" style="72" customWidth="1"/>
    <col min="2310" max="2310" width="16" style="72" customWidth="1"/>
    <col min="2311" max="2560" width="8.81640625" style="72"/>
    <col min="2561" max="2561" width="12.7265625" style="72" customWidth="1"/>
    <col min="2562" max="2562" width="53.1796875" style="72" bestFit="1" customWidth="1"/>
    <col min="2563" max="2563" width="14.7265625" style="72" customWidth="1"/>
    <col min="2564" max="2564" width="12.7265625" style="72" customWidth="1"/>
    <col min="2565" max="2565" width="13.1796875" style="72" customWidth="1"/>
    <col min="2566" max="2566" width="16" style="72" customWidth="1"/>
    <col min="2567" max="2816" width="8.81640625" style="72"/>
    <col min="2817" max="2817" width="12.7265625" style="72" customWidth="1"/>
    <col min="2818" max="2818" width="53.1796875" style="72" bestFit="1" customWidth="1"/>
    <col min="2819" max="2819" width="14.7265625" style="72" customWidth="1"/>
    <col min="2820" max="2820" width="12.7265625" style="72" customWidth="1"/>
    <col min="2821" max="2821" width="13.1796875" style="72" customWidth="1"/>
    <col min="2822" max="2822" width="16" style="72" customWidth="1"/>
    <col min="2823" max="3072" width="8.81640625" style="72"/>
    <col min="3073" max="3073" width="12.7265625" style="72" customWidth="1"/>
    <col min="3074" max="3074" width="53.1796875" style="72" bestFit="1" customWidth="1"/>
    <col min="3075" max="3075" width="14.7265625" style="72" customWidth="1"/>
    <col min="3076" max="3076" width="12.7265625" style="72" customWidth="1"/>
    <col min="3077" max="3077" width="13.1796875" style="72" customWidth="1"/>
    <col min="3078" max="3078" width="16" style="72" customWidth="1"/>
    <col min="3079" max="3328" width="8.81640625" style="72"/>
    <col min="3329" max="3329" width="12.7265625" style="72" customWidth="1"/>
    <col min="3330" max="3330" width="53.1796875" style="72" bestFit="1" customWidth="1"/>
    <col min="3331" max="3331" width="14.7265625" style="72" customWidth="1"/>
    <col min="3332" max="3332" width="12.7265625" style="72" customWidth="1"/>
    <col min="3333" max="3333" width="13.1796875" style="72" customWidth="1"/>
    <col min="3334" max="3334" width="16" style="72" customWidth="1"/>
    <col min="3335" max="3584" width="8.81640625" style="72"/>
    <col min="3585" max="3585" width="12.7265625" style="72" customWidth="1"/>
    <col min="3586" max="3586" width="53.1796875" style="72" bestFit="1" customWidth="1"/>
    <col min="3587" max="3587" width="14.7265625" style="72" customWidth="1"/>
    <col min="3588" max="3588" width="12.7265625" style="72" customWidth="1"/>
    <col min="3589" max="3589" width="13.1796875" style="72" customWidth="1"/>
    <col min="3590" max="3590" width="16" style="72" customWidth="1"/>
    <col min="3591" max="3840" width="8.81640625" style="72"/>
    <col min="3841" max="3841" width="12.7265625" style="72" customWidth="1"/>
    <col min="3842" max="3842" width="53.1796875" style="72" bestFit="1" customWidth="1"/>
    <col min="3843" max="3843" width="14.7265625" style="72" customWidth="1"/>
    <col min="3844" max="3844" width="12.7265625" style="72" customWidth="1"/>
    <col min="3845" max="3845" width="13.1796875" style="72" customWidth="1"/>
    <col min="3846" max="3846" width="16" style="72" customWidth="1"/>
    <col min="3847" max="4096" width="8.81640625" style="72"/>
    <col min="4097" max="4097" width="12.7265625" style="72" customWidth="1"/>
    <col min="4098" max="4098" width="53.1796875" style="72" bestFit="1" customWidth="1"/>
    <col min="4099" max="4099" width="14.7265625" style="72" customWidth="1"/>
    <col min="4100" max="4100" width="12.7265625" style="72" customWidth="1"/>
    <col min="4101" max="4101" width="13.1796875" style="72" customWidth="1"/>
    <col min="4102" max="4102" width="16" style="72" customWidth="1"/>
    <col min="4103" max="4352" width="8.81640625" style="72"/>
    <col min="4353" max="4353" width="12.7265625" style="72" customWidth="1"/>
    <col min="4354" max="4354" width="53.1796875" style="72" bestFit="1" customWidth="1"/>
    <col min="4355" max="4355" width="14.7265625" style="72" customWidth="1"/>
    <col min="4356" max="4356" width="12.7265625" style="72" customWidth="1"/>
    <col min="4357" max="4357" width="13.1796875" style="72" customWidth="1"/>
    <col min="4358" max="4358" width="16" style="72" customWidth="1"/>
    <col min="4359" max="4608" width="8.81640625" style="72"/>
    <col min="4609" max="4609" width="12.7265625" style="72" customWidth="1"/>
    <col min="4610" max="4610" width="53.1796875" style="72" bestFit="1" customWidth="1"/>
    <col min="4611" max="4611" width="14.7265625" style="72" customWidth="1"/>
    <col min="4612" max="4612" width="12.7265625" style="72" customWidth="1"/>
    <col min="4613" max="4613" width="13.1796875" style="72" customWidth="1"/>
    <col min="4614" max="4614" width="16" style="72" customWidth="1"/>
    <col min="4615" max="4864" width="8.81640625" style="72"/>
    <col min="4865" max="4865" width="12.7265625" style="72" customWidth="1"/>
    <col min="4866" max="4866" width="53.1796875" style="72" bestFit="1" customWidth="1"/>
    <col min="4867" max="4867" width="14.7265625" style="72" customWidth="1"/>
    <col min="4868" max="4868" width="12.7265625" style="72" customWidth="1"/>
    <col min="4869" max="4869" width="13.1796875" style="72" customWidth="1"/>
    <col min="4870" max="4870" width="16" style="72" customWidth="1"/>
    <col min="4871" max="5120" width="8.81640625" style="72"/>
    <col min="5121" max="5121" width="12.7265625" style="72" customWidth="1"/>
    <col min="5122" max="5122" width="53.1796875" style="72" bestFit="1" customWidth="1"/>
    <col min="5123" max="5123" width="14.7265625" style="72" customWidth="1"/>
    <col min="5124" max="5124" width="12.7265625" style="72" customWidth="1"/>
    <col min="5125" max="5125" width="13.1796875" style="72" customWidth="1"/>
    <col min="5126" max="5126" width="16" style="72" customWidth="1"/>
    <col min="5127" max="5376" width="8.81640625" style="72"/>
    <col min="5377" max="5377" width="12.7265625" style="72" customWidth="1"/>
    <col min="5378" max="5378" width="53.1796875" style="72" bestFit="1" customWidth="1"/>
    <col min="5379" max="5379" width="14.7265625" style="72" customWidth="1"/>
    <col min="5380" max="5380" width="12.7265625" style="72" customWidth="1"/>
    <col min="5381" max="5381" width="13.1796875" style="72" customWidth="1"/>
    <col min="5382" max="5382" width="16" style="72" customWidth="1"/>
    <col min="5383" max="5632" width="8.81640625" style="72"/>
    <col min="5633" max="5633" width="12.7265625" style="72" customWidth="1"/>
    <col min="5634" max="5634" width="53.1796875" style="72" bestFit="1" customWidth="1"/>
    <col min="5635" max="5635" width="14.7265625" style="72" customWidth="1"/>
    <col min="5636" max="5636" width="12.7265625" style="72" customWidth="1"/>
    <col min="5637" max="5637" width="13.1796875" style="72" customWidth="1"/>
    <col min="5638" max="5638" width="16" style="72" customWidth="1"/>
    <col min="5639" max="5888" width="8.81640625" style="72"/>
    <col min="5889" max="5889" width="12.7265625" style="72" customWidth="1"/>
    <col min="5890" max="5890" width="53.1796875" style="72" bestFit="1" customWidth="1"/>
    <col min="5891" max="5891" width="14.7265625" style="72" customWidth="1"/>
    <col min="5892" max="5892" width="12.7265625" style="72" customWidth="1"/>
    <col min="5893" max="5893" width="13.1796875" style="72" customWidth="1"/>
    <col min="5894" max="5894" width="16" style="72" customWidth="1"/>
    <col min="5895" max="6144" width="8.81640625" style="72"/>
    <col min="6145" max="6145" width="12.7265625" style="72" customWidth="1"/>
    <col min="6146" max="6146" width="53.1796875" style="72" bestFit="1" customWidth="1"/>
    <col min="6147" max="6147" width="14.7265625" style="72" customWidth="1"/>
    <col min="6148" max="6148" width="12.7265625" style="72" customWidth="1"/>
    <col min="6149" max="6149" width="13.1796875" style="72" customWidth="1"/>
    <col min="6150" max="6150" width="16" style="72" customWidth="1"/>
    <col min="6151" max="6400" width="8.81640625" style="72"/>
    <col min="6401" max="6401" width="12.7265625" style="72" customWidth="1"/>
    <col min="6402" max="6402" width="53.1796875" style="72" bestFit="1" customWidth="1"/>
    <col min="6403" max="6403" width="14.7265625" style="72" customWidth="1"/>
    <col min="6404" max="6404" width="12.7265625" style="72" customWidth="1"/>
    <col min="6405" max="6405" width="13.1796875" style="72" customWidth="1"/>
    <col min="6406" max="6406" width="16" style="72" customWidth="1"/>
    <col min="6407" max="6656" width="8.81640625" style="72"/>
    <col min="6657" max="6657" width="12.7265625" style="72" customWidth="1"/>
    <col min="6658" max="6658" width="53.1796875" style="72" bestFit="1" customWidth="1"/>
    <col min="6659" max="6659" width="14.7265625" style="72" customWidth="1"/>
    <col min="6660" max="6660" width="12.7265625" style="72" customWidth="1"/>
    <col min="6661" max="6661" width="13.1796875" style="72" customWidth="1"/>
    <col min="6662" max="6662" width="16" style="72" customWidth="1"/>
    <col min="6663" max="6912" width="8.81640625" style="72"/>
    <col min="6913" max="6913" width="12.7265625" style="72" customWidth="1"/>
    <col min="6914" max="6914" width="53.1796875" style="72" bestFit="1" customWidth="1"/>
    <col min="6915" max="6915" width="14.7265625" style="72" customWidth="1"/>
    <col min="6916" max="6916" width="12.7265625" style="72" customWidth="1"/>
    <col min="6917" max="6917" width="13.1796875" style="72" customWidth="1"/>
    <col min="6918" max="6918" width="16" style="72" customWidth="1"/>
    <col min="6919" max="7168" width="8.81640625" style="72"/>
    <col min="7169" max="7169" width="12.7265625" style="72" customWidth="1"/>
    <col min="7170" max="7170" width="53.1796875" style="72" bestFit="1" customWidth="1"/>
    <col min="7171" max="7171" width="14.7265625" style="72" customWidth="1"/>
    <col min="7172" max="7172" width="12.7265625" style="72" customWidth="1"/>
    <col min="7173" max="7173" width="13.1796875" style="72" customWidth="1"/>
    <col min="7174" max="7174" width="16" style="72" customWidth="1"/>
    <col min="7175" max="7424" width="8.81640625" style="72"/>
    <col min="7425" max="7425" width="12.7265625" style="72" customWidth="1"/>
    <col min="7426" max="7426" width="53.1796875" style="72" bestFit="1" customWidth="1"/>
    <col min="7427" max="7427" width="14.7265625" style="72" customWidth="1"/>
    <col min="7428" max="7428" width="12.7265625" style="72" customWidth="1"/>
    <col min="7429" max="7429" width="13.1796875" style="72" customWidth="1"/>
    <col min="7430" max="7430" width="16" style="72" customWidth="1"/>
    <col min="7431" max="7680" width="8.81640625" style="72"/>
    <col min="7681" max="7681" width="12.7265625" style="72" customWidth="1"/>
    <col min="7682" max="7682" width="53.1796875" style="72" bestFit="1" customWidth="1"/>
    <col min="7683" max="7683" width="14.7265625" style="72" customWidth="1"/>
    <col min="7684" max="7684" width="12.7265625" style="72" customWidth="1"/>
    <col min="7685" max="7685" width="13.1796875" style="72" customWidth="1"/>
    <col min="7686" max="7686" width="16" style="72" customWidth="1"/>
    <col min="7687" max="7936" width="8.81640625" style="72"/>
    <col min="7937" max="7937" width="12.7265625" style="72" customWidth="1"/>
    <col min="7938" max="7938" width="53.1796875" style="72" bestFit="1" customWidth="1"/>
    <col min="7939" max="7939" width="14.7265625" style="72" customWidth="1"/>
    <col min="7940" max="7940" width="12.7265625" style="72" customWidth="1"/>
    <col min="7941" max="7941" width="13.1796875" style="72" customWidth="1"/>
    <col min="7942" max="7942" width="16" style="72" customWidth="1"/>
    <col min="7943" max="8192" width="8.81640625" style="72"/>
    <col min="8193" max="8193" width="12.7265625" style="72" customWidth="1"/>
    <col min="8194" max="8194" width="53.1796875" style="72" bestFit="1" customWidth="1"/>
    <col min="8195" max="8195" width="14.7265625" style="72" customWidth="1"/>
    <col min="8196" max="8196" width="12.7265625" style="72" customWidth="1"/>
    <col min="8197" max="8197" width="13.1796875" style="72" customWidth="1"/>
    <col min="8198" max="8198" width="16" style="72" customWidth="1"/>
    <col min="8199" max="8448" width="8.81640625" style="72"/>
    <col min="8449" max="8449" width="12.7265625" style="72" customWidth="1"/>
    <col min="8450" max="8450" width="53.1796875" style="72" bestFit="1" customWidth="1"/>
    <col min="8451" max="8451" width="14.7265625" style="72" customWidth="1"/>
    <col min="8452" max="8452" width="12.7265625" style="72" customWidth="1"/>
    <col min="8453" max="8453" width="13.1796875" style="72" customWidth="1"/>
    <col min="8454" max="8454" width="16" style="72" customWidth="1"/>
    <col min="8455" max="8704" width="8.81640625" style="72"/>
    <col min="8705" max="8705" width="12.7265625" style="72" customWidth="1"/>
    <col min="8706" max="8706" width="53.1796875" style="72" bestFit="1" customWidth="1"/>
    <col min="8707" max="8707" width="14.7265625" style="72" customWidth="1"/>
    <col min="8708" max="8708" width="12.7265625" style="72" customWidth="1"/>
    <col min="8709" max="8709" width="13.1796875" style="72" customWidth="1"/>
    <col min="8710" max="8710" width="16" style="72" customWidth="1"/>
    <col min="8711" max="8960" width="8.81640625" style="72"/>
    <col min="8961" max="8961" width="12.7265625" style="72" customWidth="1"/>
    <col min="8962" max="8962" width="53.1796875" style="72" bestFit="1" customWidth="1"/>
    <col min="8963" max="8963" width="14.7265625" style="72" customWidth="1"/>
    <col min="8964" max="8964" width="12.7265625" style="72" customWidth="1"/>
    <col min="8965" max="8965" width="13.1796875" style="72" customWidth="1"/>
    <col min="8966" max="8966" width="16" style="72" customWidth="1"/>
    <col min="8967" max="9216" width="8.81640625" style="72"/>
    <col min="9217" max="9217" width="12.7265625" style="72" customWidth="1"/>
    <col min="9218" max="9218" width="53.1796875" style="72" bestFit="1" customWidth="1"/>
    <col min="9219" max="9219" width="14.7265625" style="72" customWidth="1"/>
    <col min="9220" max="9220" width="12.7265625" style="72" customWidth="1"/>
    <col min="9221" max="9221" width="13.1796875" style="72" customWidth="1"/>
    <col min="9222" max="9222" width="16" style="72" customWidth="1"/>
    <col min="9223" max="9472" width="8.81640625" style="72"/>
    <col min="9473" max="9473" width="12.7265625" style="72" customWidth="1"/>
    <col min="9474" max="9474" width="53.1796875" style="72" bestFit="1" customWidth="1"/>
    <col min="9475" max="9475" width="14.7265625" style="72" customWidth="1"/>
    <col min="9476" max="9476" width="12.7265625" style="72" customWidth="1"/>
    <col min="9477" max="9477" width="13.1796875" style="72" customWidth="1"/>
    <col min="9478" max="9478" width="16" style="72" customWidth="1"/>
    <col min="9479" max="9728" width="8.81640625" style="72"/>
    <col min="9729" max="9729" width="12.7265625" style="72" customWidth="1"/>
    <col min="9730" max="9730" width="53.1796875" style="72" bestFit="1" customWidth="1"/>
    <col min="9731" max="9731" width="14.7265625" style="72" customWidth="1"/>
    <col min="9732" max="9732" width="12.7265625" style="72" customWidth="1"/>
    <col min="9733" max="9733" width="13.1796875" style="72" customWidth="1"/>
    <col min="9734" max="9734" width="16" style="72" customWidth="1"/>
    <col min="9735" max="9984" width="8.81640625" style="72"/>
    <col min="9985" max="9985" width="12.7265625" style="72" customWidth="1"/>
    <col min="9986" max="9986" width="53.1796875" style="72" bestFit="1" customWidth="1"/>
    <col min="9987" max="9987" width="14.7265625" style="72" customWidth="1"/>
    <col min="9988" max="9988" width="12.7265625" style="72" customWidth="1"/>
    <col min="9989" max="9989" width="13.1796875" style="72" customWidth="1"/>
    <col min="9990" max="9990" width="16" style="72" customWidth="1"/>
    <col min="9991" max="10240" width="8.81640625" style="72"/>
    <col min="10241" max="10241" width="12.7265625" style="72" customWidth="1"/>
    <col min="10242" max="10242" width="53.1796875" style="72" bestFit="1" customWidth="1"/>
    <col min="10243" max="10243" width="14.7265625" style="72" customWidth="1"/>
    <col min="10244" max="10244" width="12.7265625" style="72" customWidth="1"/>
    <col min="10245" max="10245" width="13.1796875" style="72" customWidth="1"/>
    <col min="10246" max="10246" width="16" style="72" customWidth="1"/>
    <col min="10247" max="10496" width="8.81640625" style="72"/>
    <col min="10497" max="10497" width="12.7265625" style="72" customWidth="1"/>
    <col min="10498" max="10498" width="53.1796875" style="72" bestFit="1" customWidth="1"/>
    <col min="10499" max="10499" width="14.7265625" style="72" customWidth="1"/>
    <col min="10500" max="10500" width="12.7265625" style="72" customWidth="1"/>
    <col min="10501" max="10501" width="13.1796875" style="72" customWidth="1"/>
    <col min="10502" max="10502" width="16" style="72" customWidth="1"/>
    <col min="10503" max="10752" width="8.81640625" style="72"/>
    <col min="10753" max="10753" width="12.7265625" style="72" customWidth="1"/>
    <col min="10754" max="10754" width="53.1796875" style="72" bestFit="1" customWidth="1"/>
    <col min="10755" max="10755" width="14.7265625" style="72" customWidth="1"/>
    <col min="10756" max="10756" width="12.7265625" style="72" customWidth="1"/>
    <col min="10757" max="10757" width="13.1796875" style="72" customWidth="1"/>
    <col min="10758" max="10758" width="16" style="72" customWidth="1"/>
    <col min="10759" max="11008" width="8.81640625" style="72"/>
    <col min="11009" max="11009" width="12.7265625" style="72" customWidth="1"/>
    <col min="11010" max="11010" width="53.1796875" style="72" bestFit="1" customWidth="1"/>
    <col min="11011" max="11011" width="14.7265625" style="72" customWidth="1"/>
    <col min="11012" max="11012" width="12.7265625" style="72" customWidth="1"/>
    <col min="11013" max="11013" width="13.1796875" style="72" customWidth="1"/>
    <col min="11014" max="11014" width="16" style="72" customWidth="1"/>
    <col min="11015" max="11264" width="8.81640625" style="72"/>
    <col min="11265" max="11265" width="12.7265625" style="72" customWidth="1"/>
    <col min="11266" max="11266" width="53.1796875" style="72" bestFit="1" customWidth="1"/>
    <col min="11267" max="11267" width="14.7265625" style="72" customWidth="1"/>
    <col min="11268" max="11268" width="12.7265625" style="72" customWidth="1"/>
    <col min="11269" max="11269" width="13.1796875" style="72" customWidth="1"/>
    <col min="11270" max="11270" width="16" style="72" customWidth="1"/>
    <col min="11271" max="11520" width="8.81640625" style="72"/>
    <col min="11521" max="11521" width="12.7265625" style="72" customWidth="1"/>
    <col min="11522" max="11522" width="53.1796875" style="72" bestFit="1" customWidth="1"/>
    <col min="11523" max="11523" width="14.7265625" style="72" customWidth="1"/>
    <col min="11524" max="11524" width="12.7265625" style="72" customWidth="1"/>
    <col min="11525" max="11525" width="13.1796875" style="72" customWidth="1"/>
    <col min="11526" max="11526" width="16" style="72" customWidth="1"/>
    <col min="11527" max="11776" width="8.81640625" style="72"/>
    <col min="11777" max="11777" width="12.7265625" style="72" customWidth="1"/>
    <col min="11778" max="11778" width="53.1796875" style="72" bestFit="1" customWidth="1"/>
    <col min="11779" max="11779" width="14.7265625" style="72" customWidth="1"/>
    <col min="11780" max="11780" width="12.7265625" style="72" customWidth="1"/>
    <col min="11781" max="11781" width="13.1796875" style="72" customWidth="1"/>
    <col min="11782" max="11782" width="16" style="72" customWidth="1"/>
    <col min="11783" max="12032" width="8.81640625" style="72"/>
    <col min="12033" max="12033" width="12.7265625" style="72" customWidth="1"/>
    <col min="12034" max="12034" width="53.1796875" style="72" bestFit="1" customWidth="1"/>
    <col min="12035" max="12035" width="14.7265625" style="72" customWidth="1"/>
    <col min="12036" max="12036" width="12.7265625" style="72" customWidth="1"/>
    <col min="12037" max="12037" width="13.1796875" style="72" customWidth="1"/>
    <col min="12038" max="12038" width="16" style="72" customWidth="1"/>
    <col min="12039" max="12288" width="8.81640625" style="72"/>
    <col min="12289" max="12289" width="12.7265625" style="72" customWidth="1"/>
    <col min="12290" max="12290" width="53.1796875" style="72" bestFit="1" customWidth="1"/>
    <col min="12291" max="12291" width="14.7265625" style="72" customWidth="1"/>
    <col min="12292" max="12292" width="12.7265625" style="72" customWidth="1"/>
    <col min="12293" max="12293" width="13.1796875" style="72" customWidth="1"/>
    <col min="12294" max="12294" width="16" style="72" customWidth="1"/>
    <col min="12295" max="12544" width="8.81640625" style="72"/>
    <col min="12545" max="12545" width="12.7265625" style="72" customWidth="1"/>
    <col min="12546" max="12546" width="53.1796875" style="72" bestFit="1" customWidth="1"/>
    <col min="12547" max="12547" width="14.7265625" style="72" customWidth="1"/>
    <col min="12548" max="12548" width="12.7265625" style="72" customWidth="1"/>
    <col min="12549" max="12549" width="13.1796875" style="72" customWidth="1"/>
    <col min="12550" max="12550" width="16" style="72" customWidth="1"/>
    <col min="12551" max="12800" width="8.81640625" style="72"/>
    <col min="12801" max="12801" width="12.7265625" style="72" customWidth="1"/>
    <col min="12802" max="12802" width="53.1796875" style="72" bestFit="1" customWidth="1"/>
    <col min="12803" max="12803" width="14.7265625" style="72" customWidth="1"/>
    <col min="12804" max="12804" width="12.7265625" style="72" customWidth="1"/>
    <col min="12805" max="12805" width="13.1796875" style="72" customWidth="1"/>
    <col min="12806" max="12806" width="16" style="72" customWidth="1"/>
    <col min="12807" max="13056" width="8.81640625" style="72"/>
    <col min="13057" max="13057" width="12.7265625" style="72" customWidth="1"/>
    <col min="13058" max="13058" width="53.1796875" style="72" bestFit="1" customWidth="1"/>
    <col min="13059" max="13059" width="14.7265625" style="72" customWidth="1"/>
    <col min="13060" max="13060" width="12.7265625" style="72" customWidth="1"/>
    <col min="13061" max="13061" width="13.1796875" style="72" customWidth="1"/>
    <col min="13062" max="13062" width="16" style="72" customWidth="1"/>
    <col min="13063" max="13312" width="8.81640625" style="72"/>
    <col min="13313" max="13313" width="12.7265625" style="72" customWidth="1"/>
    <col min="13314" max="13314" width="53.1796875" style="72" bestFit="1" customWidth="1"/>
    <col min="13315" max="13315" width="14.7265625" style="72" customWidth="1"/>
    <col min="13316" max="13316" width="12.7265625" style="72" customWidth="1"/>
    <col min="13317" max="13317" width="13.1796875" style="72" customWidth="1"/>
    <col min="13318" max="13318" width="16" style="72" customWidth="1"/>
    <col min="13319" max="13568" width="8.81640625" style="72"/>
    <col min="13569" max="13569" width="12.7265625" style="72" customWidth="1"/>
    <col min="13570" max="13570" width="53.1796875" style="72" bestFit="1" customWidth="1"/>
    <col min="13571" max="13571" width="14.7265625" style="72" customWidth="1"/>
    <col min="13572" max="13572" width="12.7265625" style="72" customWidth="1"/>
    <col min="13573" max="13573" width="13.1796875" style="72" customWidth="1"/>
    <col min="13574" max="13574" width="16" style="72" customWidth="1"/>
    <col min="13575" max="13824" width="8.81640625" style="72"/>
    <col min="13825" max="13825" width="12.7265625" style="72" customWidth="1"/>
    <col min="13826" max="13826" width="53.1796875" style="72" bestFit="1" customWidth="1"/>
    <col min="13827" max="13827" width="14.7265625" style="72" customWidth="1"/>
    <col min="13828" max="13828" width="12.7265625" style="72" customWidth="1"/>
    <col min="13829" max="13829" width="13.1796875" style="72" customWidth="1"/>
    <col min="13830" max="13830" width="16" style="72" customWidth="1"/>
    <col min="13831" max="14080" width="8.81640625" style="72"/>
    <col min="14081" max="14081" width="12.7265625" style="72" customWidth="1"/>
    <col min="14082" max="14082" width="53.1796875" style="72" bestFit="1" customWidth="1"/>
    <col min="14083" max="14083" width="14.7265625" style="72" customWidth="1"/>
    <col min="14084" max="14084" width="12.7265625" style="72" customWidth="1"/>
    <col min="14085" max="14085" width="13.1796875" style="72" customWidth="1"/>
    <col min="14086" max="14086" width="16" style="72" customWidth="1"/>
    <col min="14087" max="14336" width="8.81640625" style="72"/>
    <col min="14337" max="14337" width="12.7265625" style="72" customWidth="1"/>
    <col min="14338" max="14338" width="53.1796875" style="72" bestFit="1" customWidth="1"/>
    <col min="14339" max="14339" width="14.7265625" style="72" customWidth="1"/>
    <col min="14340" max="14340" width="12.7265625" style="72" customWidth="1"/>
    <col min="14341" max="14341" width="13.1796875" style="72" customWidth="1"/>
    <col min="14342" max="14342" width="16" style="72" customWidth="1"/>
    <col min="14343" max="14592" width="8.81640625" style="72"/>
    <col min="14593" max="14593" width="12.7265625" style="72" customWidth="1"/>
    <col min="14594" max="14594" width="53.1796875" style="72" bestFit="1" customWidth="1"/>
    <col min="14595" max="14595" width="14.7265625" style="72" customWidth="1"/>
    <col min="14596" max="14596" width="12.7265625" style="72" customWidth="1"/>
    <col min="14597" max="14597" width="13.1796875" style="72" customWidth="1"/>
    <col min="14598" max="14598" width="16" style="72" customWidth="1"/>
    <col min="14599" max="14848" width="8.81640625" style="72"/>
    <col min="14849" max="14849" width="12.7265625" style="72" customWidth="1"/>
    <col min="14850" max="14850" width="53.1796875" style="72" bestFit="1" customWidth="1"/>
    <col min="14851" max="14851" width="14.7265625" style="72" customWidth="1"/>
    <col min="14852" max="14852" width="12.7265625" style="72" customWidth="1"/>
    <col min="14853" max="14853" width="13.1796875" style="72" customWidth="1"/>
    <col min="14854" max="14854" width="16" style="72" customWidth="1"/>
    <col min="14855" max="15104" width="8.81640625" style="72"/>
    <col min="15105" max="15105" width="12.7265625" style="72" customWidth="1"/>
    <col min="15106" max="15106" width="53.1796875" style="72" bestFit="1" customWidth="1"/>
    <col min="15107" max="15107" width="14.7265625" style="72" customWidth="1"/>
    <col min="15108" max="15108" width="12.7265625" style="72" customWidth="1"/>
    <col min="15109" max="15109" width="13.1796875" style="72" customWidth="1"/>
    <col min="15110" max="15110" width="16" style="72" customWidth="1"/>
    <col min="15111" max="15360" width="8.81640625" style="72"/>
    <col min="15361" max="15361" width="12.7265625" style="72" customWidth="1"/>
    <col min="15362" max="15362" width="53.1796875" style="72" bestFit="1" customWidth="1"/>
    <col min="15363" max="15363" width="14.7265625" style="72" customWidth="1"/>
    <col min="15364" max="15364" width="12.7265625" style="72" customWidth="1"/>
    <col min="15365" max="15365" width="13.1796875" style="72" customWidth="1"/>
    <col min="15366" max="15366" width="16" style="72" customWidth="1"/>
    <col min="15367" max="15616" width="8.81640625" style="72"/>
    <col min="15617" max="15617" width="12.7265625" style="72" customWidth="1"/>
    <col min="15618" max="15618" width="53.1796875" style="72" bestFit="1" customWidth="1"/>
    <col min="15619" max="15619" width="14.7265625" style="72" customWidth="1"/>
    <col min="15620" max="15620" width="12.7265625" style="72" customWidth="1"/>
    <col min="15621" max="15621" width="13.1796875" style="72" customWidth="1"/>
    <col min="15622" max="15622" width="16" style="72" customWidth="1"/>
    <col min="15623" max="15872" width="8.81640625" style="72"/>
    <col min="15873" max="15873" width="12.7265625" style="72" customWidth="1"/>
    <col min="15874" max="15874" width="53.1796875" style="72" bestFit="1" customWidth="1"/>
    <col min="15875" max="15875" width="14.7265625" style="72" customWidth="1"/>
    <col min="15876" max="15876" width="12.7265625" style="72" customWidth="1"/>
    <col min="15877" max="15877" width="13.1796875" style="72" customWidth="1"/>
    <col min="15878" max="15878" width="16" style="72" customWidth="1"/>
    <col min="15879" max="16128" width="8.81640625" style="72"/>
    <col min="16129" max="16129" width="12.7265625" style="72" customWidth="1"/>
    <col min="16130" max="16130" width="53.1796875" style="72" bestFit="1" customWidth="1"/>
    <col min="16131" max="16131" width="14.7265625" style="72" customWidth="1"/>
    <col min="16132" max="16132" width="12.7265625" style="72" customWidth="1"/>
    <col min="16133" max="16133" width="13.1796875" style="72" customWidth="1"/>
    <col min="16134" max="16134" width="16" style="72" customWidth="1"/>
    <col min="16135" max="16384" width="8.81640625" style="72"/>
  </cols>
  <sheetData>
    <row r="2" spans="1:6" ht="28.5" customHeight="1" x14ac:dyDescent="0.35">
      <c r="A2" s="156" t="s">
        <v>259</v>
      </c>
      <c r="B2" s="156"/>
      <c r="C2" s="156"/>
      <c r="D2" s="156"/>
      <c r="E2" s="156"/>
      <c r="F2" s="156"/>
    </row>
    <row r="3" spans="1:6" ht="20.149999999999999" customHeight="1" thickBot="1" x14ac:dyDescent="0.4">
      <c r="F3" s="76" t="s">
        <v>30</v>
      </c>
    </row>
    <row r="4" spans="1:6" s="77" customFormat="1" ht="20.5" customHeight="1" x14ac:dyDescent="0.35">
      <c r="A4" s="157" t="s">
        <v>9</v>
      </c>
      <c r="B4" s="158" t="s">
        <v>31</v>
      </c>
      <c r="C4" s="158" t="s">
        <v>32</v>
      </c>
      <c r="D4" s="158"/>
      <c r="E4" s="158" t="s">
        <v>33</v>
      </c>
      <c r="F4" s="159" t="s">
        <v>34</v>
      </c>
    </row>
    <row r="5" spans="1:6" s="77" customFormat="1" ht="20.5" customHeight="1" x14ac:dyDescent="0.35">
      <c r="A5" s="150"/>
      <c r="B5" s="151"/>
      <c r="C5" s="78" t="s">
        <v>35</v>
      </c>
      <c r="D5" s="78" t="s">
        <v>36</v>
      </c>
      <c r="E5" s="151"/>
      <c r="F5" s="160"/>
    </row>
    <row r="6" spans="1:6" s="77" customFormat="1" ht="20.149999999999999" customHeight="1" x14ac:dyDescent="0.35">
      <c r="A6" s="148" t="s">
        <v>37</v>
      </c>
      <c r="B6" s="149"/>
      <c r="C6" s="79"/>
      <c r="D6" s="79"/>
      <c r="E6" s="79"/>
      <c r="F6" s="80">
        <v>0</v>
      </c>
    </row>
    <row r="7" spans="1:6" ht="20.149999999999999" customHeight="1" x14ac:dyDescent="0.35">
      <c r="A7" s="81">
        <v>45306</v>
      </c>
      <c r="B7" s="82" t="s">
        <v>76</v>
      </c>
      <c r="C7" s="83"/>
      <c r="D7" s="84">
        <v>15000</v>
      </c>
      <c r="E7" s="83"/>
      <c r="F7" s="85">
        <f t="shared" ref="F7:F38" si="0">F6+C7+D7-E7</f>
        <v>15000</v>
      </c>
    </row>
    <row r="8" spans="1:6" ht="20.149999999999999" customHeight="1" x14ac:dyDescent="0.35">
      <c r="A8" s="81">
        <v>45307</v>
      </c>
      <c r="B8" s="82" t="s">
        <v>77</v>
      </c>
      <c r="C8" s="83"/>
      <c r="D8" s="84">
        <v>300000</v>
      </c>
      <c r="E8" s="83"/>
      <c r="F8" s="85">
        <f t="shared" si="0"/>
        <v>315000</v>
      </c>
    </row>
    <row r="9" spans="1:6" ht="20.149999999999999" customHeight="1" x14ac:dyDescent="0.35">
      <c r="A9" s="81">
        <v>45310</v>
      </c>
      <c r="B9" s="82" t="s">
        <v>78</v>
      </c>
      <c r="C9" s="83"/>
      <c r="D9" s="84">
        <v>500000</v>
      </c>
      <c r="E9" s="83"/>
      <c r="F9" s="85">
        <f t="shared" si="0"/>
        <v>815000</v>
      </c>
    </row>
    <row r="10" spans="1:6" ht="20.149999999999999" customHeight="1" x14ac:dyDescent="0.35">
      <c r="A10" s="81">
        <v>45310</v>
      </c>
      <c r="B10" s="82" t="s">
        <v>79</v>
      </c>
      <c r="C10" s="83"/>
      <c r="D10" s="84">
        <v>500000</v>
      </c>
      <c r="E10" s="83"/>
      <c r="F10" s="85">
        <f t="shared" si="0"/>
        <v>1315000</v>
      </c>
    </row>
    <row r="11" spans="1:6" ht="20.149999999999999" customHeight="1" x14ac:dyDescent="0.35">
      <c r="A11" s="81">
        <v>45310</v>
      </c>
      <c r="B11" s="82" t="s">
        <v>80</v>
      </c>
      <c r="C11" s="83"/>
      <c r="D11" s="84">
        <v>500000</v>
      </c>
      <c r="E11" s="83"/>
      <c r="F11" s="85">
        <f t="shared" si="0"/>
        <v>1815000</v>
      </c>
    </row>
    <row r="12" spans="1:6" ht="20.149999999999999" customHeight="1" x14ac:dyDescent="0.35">
      <c r="A12" s="81">
        <v>45311</v>
      </c>
      <c r="B12" s="82" t="s">
        <v>81</v>
      </c>
      <c r="C12" s="83"/>
      <c r="D12" s="84">
        <v>50000</v>
      </c>
      <c r="E12" s="83"/>
      <c r="F12" s="85">
        <f t="shared" si="0"/>
        <v>1865000</v>
      </c>
    </row>
    <row r="13" spans="1:6" ht="20.149999999999999" customHeight="1" x14ac:dyDescent="0.35">
      <c r="A13" s="81">
        <v>45312</v>
      </c>
      <c r="B13" s="82" t="s">
        <v>82</v>
      </c>
      <c r="C13" s="83"/>
      <c r="D13" s="84">
        <v>13</v>
      </c>
      <c r="E13" s="83"/>
      <c r="F13" s="85">
        <f t="shared" si="0"/>
        <v>1865013</v>
      </c>
    </row>
    <row r="14" spans="1:6" ht="20.149999999999999" customHeight="1" x14ac:dyDescent="0.35">
      <c r="A14" s="81">
        <v>45315</v>
      </c>
      <c r="B14" s="82" t="s">
        <v>83</v>
      </c>
      <c r="C14" s="83"/>
      <c r="D14" s="84">
        <v>20000</v>
      </c>
      <c r="E14" s="83"/>
      <c r="F14" s="85">
        <f t="shared" si="0"/>
        <v>1885013</v>
      </c>
    </row>
    <row r="15" spans="1:6" ht="20.149999999999999" customHeight="1" x14ac:dyDescent="0.35">
      <c r="A15" s="81">
        <v>45317</v>
      </c>
      <c r="B15" s="82" t="s">
        <v>84</v>
      </c>
      <c r="C15" s="83">
        <v>3000000</v>
      </c>
      <c r="D15" s="84"/>
      <c r="E15" s="83"/>
      <c r="F15" s="85">
        <f t="shared" si="0"/>
        <v>4885013</v>
      </c>
    </row>
    <row r="16" spans="1:6" ht="20.149999999999999" customHeight="1" x14ac:dyDescent="0.35">
      <c r="A16" s="81">
        <v>45339</v>
      </c>
      <c r="B16" s="82" t="s">
        <v>82</v>
      </c>
      <c r="C16" s="83"/>
      <c r="D16" s="84">
        <v>333</v>
      </c>
      <c r="E16" s="83"/>
      <c r="F16" s="85">
        <f t="shared" si="0"/>
        <v>4885346</v>
      </c>
    </row>
    <row r="17" spans="1:6" ht="20.149999999999999" customHeight="1" x14ac:dyDescent="0.35">
      <c r="A17" s="81">
        <v>45340</v>
      </c>
      <c r="B17" s="82" t="s">
        <v>83</v>
      </c>
      <c r="C17" s="83"/>
      <c r="D17" s="84">
        <v>10000</v>
      </c>
      <c r="E17" s="83"/>
      <c r="F17" s="85">
        <f t="shared" si="0"/>
        <v>4895346</v>
      </c>
    </row>
    <row r="18" spans="1:6" ht="20.149999999999999" customHeight="1" x14ac:dyDescent="0.35">
      <c r="A18" s="81">
        <v>45343</v>
      </c>
      <c r="B18" s="82" t="s">
        <v>85</v>
      </c>
      <c r="C18" s="83"/>
      <c r="D18" s="84">
        <v>12500000</v>
      </c>
      <c r="E18" s="83"/>
      <c r="F18" s="85">
        <f t="shared" si="0"/>
        <v>17395346</v>
      </c>
    </row>
    <row r="19" spans="1:6" ht="20.149999999999999" customHeight="1" x14ac:dyDescent="0.35">
      <c r="A19" s="81">
        <v>45343</v>
      </c>
      <c r="B19" s="82" t="s">
        <v>86</v>
      </c>
      <c r="C19" s="83"/>
      <c r="D19" s="84">
        <v>100000</v>
      </c>
      <c r="E19" s="83"/>
      <c r="F19" s="85">
        <f t="shared" si="0"/>
        <v>17495346</v>
      </c>
    </row>
    <row r="20" spans="1:6" ht="20.149999999999999" customHeight="1" x14ac:dyDescent="0.35">
      <c r="A20" s="81">
        <v>45343</v>
      </c>
      <c r="B20" s="82" t="s">
        <v>83</v>
      </c>
      <c r="C20" s="83"/>
      <c r="D20" s="84">
        <v>50000</v>
      </c>
      <c r="E20" s="83"/>
      <c r="F20" s="85">
        <f t="shared" si="0"/>
        <v>17545346</v>
      </c>
    </row>
    <row r="21" spans="1:6" ht="20.149999999999999" customHeight="1" x14ac:dyDescent="0.35">
      <c r="A21" s="81">
        <v>45343</v>
      </c>
      <c r="B21" s="82" t="s">
        <v>87</v>
      </c>
      <c r="C21" s="83"/>
      <c r="D21" s="84">
        <v>30000</v>
      </c>
      <c r="E21" s="83"/>
      <c r="F21" s="85">
        <f t="shared" si="0"/>
        <v>17575346</v>
      </c>
    </row>
    <row r="22" spans="1:6" ht="20.149999999999999" customHeight="1" x14ac:dyDescent="0.35">
      <c r="A22" s="81">
        <v>45346</v>
      </c>
      <c r="B22" s="82" t="s">
        <v>88</v>
      </c>
      <c r="C22" s="83"/>
      <c r="D22" s="84">
        <v>200000</v>
      </c>
      <c r="E22" s="83"/>
      <c r="F22" s="85">
        <f t="shared" si="0"/>
        <v>17775346</v>
      </c>
    </row>
    <row r="23" spans="1:6" ht="20.149999999999999" customHeight="1" x14ac:dyDescent="0.35">
      <c r="A23" s="81">
        <v>45346</v>
      </c>
      <c r="B23" s="82" t="s">
        <v>89</v>
      </c>
      <c r="C23" s="83"/>
      <c r="D23" s="84">
        <v>500000</v>
      </c>
      <c r="E23" s="83"/>
      <c r="F23" s="85">
        <f t="shared" si="0"/>
        <v>18275346</v>
      </c>
    </row>
    <row r="24" spans="1:6" ht="20.149999999999999" customHeight="1" x14ac:dyDescent="0.35">
      <c r="A24" s="81">
        <v>45347</v>
      </c>
      <c r="B24" s="82" t="s">
        <v>90</v>
      </c>
      <c r="C24" s="83"/>
      <c r="D24" s="84">
        <v>20000</v>
      </c>
      <c r="E24" s="83"/>
      <c r="F24" s="85">
        <f t="shared" si="0"/>
        <v>18295346</v>
      </c>
    </row>
    <row r="25" spans="1:6" ht="20.149999999999999" customHeight="1" x14ac:dyDescent="0.35">
      <c r="A25" s="81">
        <v>45347</v>
      </c>
      <c r="B25" s="82" t="s">
        <v>91</v>
      </c>
      <c r="C25" s="83"/>
      <c r="D25" s="84">
        <v>200000</v>
      </c>
      <c r="E25" s="83"/>
      <c r="F25" s="85">
        <f t="shared" si="0"/>
        <v>18495346</v>
      </c>
    </row>
    <row r="26" spans="1:6" ht="20" customHeight="1" x14ac:dyDescent="0.35">
      <c r="A26" s="81">
        <v>45347</v>
      </c>
      <c r="B26" s="82" t="s">
        <v>92</v>
      </c>
      <c r="C26" s="83"/>
      <c r="D26" s="84">
        <v>500000</v>
      </c>
      <c r="E26" s="83"/>
      <c r="F26" s="85">
        <f t="shared" si="0"/>
        <v>18995346</v>
      </c>
    </row>
    <row r="27" spans="1:6" ht="20.149999999999999" customHeight="1" x14ac:dyDescent="0.35">
      <c r="A27" s="81">
        <v>45348</v>
      </c>
      <c r="B27" s="82" t="s">
        <v>93</v>
      </c>
      <c r="C27" s="83"/>
      <c r="D27" s="84">
        <v>200000</v>
      </c>
      <c r="E27" s="83"/>
      <c r="F27" s="85">
        <f t="shared" si="0"/>
        <v>19195346</v>
      </c>
    </row>
    <row r="28" spans="1:6" ht="20.149999999999999" customHeight="1" x14ac:dyDescent="0.35">
      <c r="A28" s="81">
        <v>45348</v>
      </c>
      <c r="B28" s="82" t="s">
        <v>94</v>
      </c>
      <c r="C28" s="83"/>
      <c r="D28" s="84">
        <v>1000000</v>
      </c>
      <c r="E28" s="83"/>
      <c r="F28" s="85">
        <f t="shared" si="0"/>
        <v>20195346</v>
      </c>
    </row>
    <row r="29" spans="1:6" ht="20.149999999999999" customHeight="1" x14ac:dyDescent="0.35">
      <c r="A29" s="81">
        <v>45348</v>
      </c>
      <c r="B29" s="82" t="s">
        <v>95</v>
      </c>
      <c r="C29" s="83"/>
      <c r="D29" s="84">
        <v>200000</v>
      </c>
      <c r="E29" s="83"/>
      <c r="F29" s="85">
        <f t="shared" si="0"/>
        <v>20395346</v>
      </c>
    </row>
    <row r="30" spans="1:6" ht="20.149999999999999" customHeight="1" x14ac:dyDescent="0.35">
      <c r="A30" s="81">
        <v>45348</v>
      </c>
      <c r="B30" s="82" t="s">
        <v>96</v>
      </c>
      <c r="C30" s="83"/>
      <c r="D30" s="84">
        <v>400000</v>
      </c>
      <c r="E30" s="83"/>
      <c r="F30" s="85">
        <f t="shared" si="0"/>
        <v>20795346</v>
      </c>
    </row>
    <row r="31" spans="1:6" ht="20.149999999999999" customHeight="1" x14ac:dyDescent="0.35">
      <c r="A31" s="81">
        <v>45348</v>
      </c>
      <c r="B31" s="82" t="s">
        <v>97</v>
      </c>
      <c r="C31" s="83"/>
      <c r="D31" s="84">
        <v>200000</v>
      </c>
      <c r="E31" s="83"/>
      <c r="F31" s="85">
        <f t="shared" si="0"/>
        <v>20995346</v>
      </c>
    </row>
    <row r="32" spans="1:6" ht="20.149999999999999" customHeight="1" x14ac:dyDescent="0.35">
      <c r="A32" s="81">
        <v>45348</v>
      </c>
      <c r="B32" s="82" t="s">
        <v>98</v>
      </c>
      <c r="C32" s="83"/>
      <c r="D32" s="84">
        <v>50000</v>
      </c>
      <c r="E32" s="83"/>
      <c r="F32" s="85">
        <f t="shared" si="0"/>
        <v>21045346</v>
      </c>
    </row>
    <row r="33" spans="1:6" ht="20.149999999999999" customHeight="1" x14ac:dyDescent="0.35">
      <c r="A33" s="81">
        <v>45348</v>
      </c>
      <c r="B33" s="82" t="s">
        <v>99</v>
      </c>
      <c r="C33" s="83">
        <v>3000000</v>
      </c>
      <c r="D33" s="84"/>
      <c r="E33" s="83"/>
      <c r="F33" s="85">
        <f t="shared" si="0"/>
        <v>24045346</v>
      </c>
    </row>
    <row r="34" spans="1:6" ht="20.149999999999999" customHeight="1" x14ac:dyDescent="0.35">
      <c r="A34" s="81">
        <v>45348</v>
      </c>
      <c r="B34" s="82" t="s">
        <v>100</v>
      </c>
      <c r="C34" s="83"/>
      <c r="D34" s="84">
        <v>300000</v>
      </c>
      <c r="E34" s="83"/>
      <c r="F34" s="85">
        <f t="shared" si="0"/>
        <v>24345346</v>
      </c>
    </row>
    <row r="35" spans="1:6" ht="20.149999999999999" customHeight="1" x14ac:dyDescent="0.35">
      <c r="A35" s="81">
        <v>45348</v>
      </c>
      <c r="B35" s="82" t="s">
        <v>101</v>
      </c>
      <c r="C35" s="83"/>
      <c r="D35" s="84">
        <v>300000</v>
      </c>
      <c r="E35" s="83"/>
      <c r="F35" s="85">
        <f t="shared" si="0"/>
        <v>24645346</v>
      </c>
    </row>
    <row r="36" spans="1:6" ht="20.149999999999999" customHeight="1" x14ac:dyDescent="0.35">
      <c r="A36" s="81">
        <v>45348</v>
      </c>
      <c r="B36" s="82" t="s">
        <v>102</v>
      </c>
      <c r="C36" s="83"/>
      <c r="D36" s="84">
        <v>200000</v>
      </c>
      <c r="E36" s="83"/>
      <c r="F36" s="85">
        <f t="shared" si="0"/>
        <v>24845346</v>
      </c>
    </row>
    <row r="37" spans="1:6" ht="20.149999999999999" customHeight="1" x14ac:dyDescent="0.35">
      <c r="A37" s="81">
        <v>45348</v>
      </c>
      <c r="B37" s="82" t="s">
        <v>103</v>
      </c>
      <c r="C37" s="83"/>
      <c r="D37" s="84">
        <v>200000</v>
      </c>
      <c r="E37" s="83"/>
      <c r="F37" s="85">
        <f t="shared" si="0"/>
        <v>25045346</v>
      </c>
    </row>
    <row r="38" spans="1:6" ht="20.149999999999999" customHeight="1" x14ac:dyDescent="0.35">
      <c r="A38" s="81">
        <v>45348</v>
      </c>
      <c r="B38" s="82" t="s">
        <v>104</v>
      </c>
      <c r="C38" s="83"/>
      <c r="D38" s="84">
        <v>200000</v>
      </c>
      <c r="E38" s="83"/>
      <c r="F38" s="85">
        <f t="shared" si="0"/>
        <v>25245346</v>
      </c>
    </row>
    <row r="39" spans="1:6" ht="20.149999999999999" customHeight="1" x14ac:dyDescent="0.35">
      <c r="A39" s="81">
        <v>45349</v>
      </c>
      <c r="B39" s="82" t="s">
        <v>105</v>
      </c>
      <c r="C39" s="83"/>
      <c r="D39" s="84">
        <v>500000</v>
      </c>
      <c r="E39" s="83"/>
      <c r="F39" s="85">
        <f t="shared" ref="F39:F70" si="1">F38+C39+D39-E39</f>
        <v>25745346</v>
      </c>
    </row>
    <row r="40" spans="1:6" ht="20.149999999999999" customHeight="1" x14ac:dyDescent="0.35">
      <c r="A40" s="81">
        <v>45349</v>
      </c>
      <c r="B40" s="82" t="s">
        <v>106</v>
      </c>
      <c r="C40" s="83"/>
      <c r="D40" s="84">
        <v>200000</v>
      </c>
      <c r="E40" s="83"/>
      <c r="F40" s="85">
        <f t="shared" si="1"/>
        <v>25945346</v>
      </c>
    </row>
    <row r="41" spans="1:6" ht="20.149999999999999" customHeight="1" x14ac:dyDescent="0.35">
      <c r="A41" s="81">
        <v>45349</v>
      </c>
      <c r="B41" s="82" t="s">
        <v>107</v>
      </c>
      <c r="C41" s="83"/>
      <c r="D41" s="84">
        <v>500000</v>
      </c>
      <c r="E41" s="83"/>
      <c r="F41" s="85">
        <f t="shared" si="1"/>
        <v>26445346</v>
      </c>
    </row>
    <row r="42" spans="1:6" ht="20.149999999999999" customHeight="1" x14ac:dyDescent="0.35">
      <c r="A42" s="81">
        <v>45349</v>
      </c>
      <c r="B42" s="82" t="s">
        <v>108</v>
      </c>
      <c r="C42" s="83"/>
      <c r="D42" s="84">
        <v>200000</v>
      </c>
      <c r="E42" s="83"/>
      <c r="F42" s="85">
        <f t="shared" si="1"/>
        <v>26645346</v>
      </c>
    </row>
    <row r="43" spans="1:6" ht="20.149999999999999" customHeight="1" x14ac:dyDescent="0.35">
      <c r="A43" s="81">
        <v>45349</v>
      </c>
      <c r="B43" s="82" t="s">
        <v>109</v>
      </c>
      <c r="C43" s="83"/>
      <c r="D43" s="84">
        <v>300000</v>
      </c>
      <c r="E43" s="83"/>
      <c r="F43" s="85">
        <f t="shared" si="1"/>
        <v>26945346</v>
      </c>
    </row>
    <row r="44" spans="1:6" ht="20.149999999999999" customHeight="1" x14ac:dyDescent="0.35">
      <c r="A44" s="81">
        <v>45349</v>
      </c>
      <c r="B44" s="82" t="s">
        <v>110</v>
      </c>
      <c r="C44" s="83"/>
      <c r="D44" s="84">
        <v>200000</v>
      </c>
      <c r="E44" s="83"/>
      <c r="F44" s="85">
        <f t="shared" si="1"/>
        <v>27145346</v>
      </c>
    </row>
    <row r="45" spans="1:6" ht="20.149999999999999" customHeight="1" x14ac:dyDescent="0.35">
      <c r="A45" s="81">
        <v>45349</v>
      </c>
      <c r="B45" s="82" t="s">
        <v>111</v>
      </c>
      <c r="C45" s="83"/>
      <c r="D45" s="84">
        <v>200000</v>
      </c>
      <c r="E45" s="83"/>
      <c r="F45" s="85">
        <f t="shared" si="1"/>
        <v>27345346</v>
      </c>
    </row>
    <row r="46" spans="1:6" ht="20.149999999999999" customHeight="1" x14ac:dyDescent="0.35">
      <c r="A46" s="81">
        <v>45349</v>
      </c>
      <c r="B46" s="82" t="s">
        <v>112</v>
      </c>
      <c r="C46" s="83"/>
      <c r="D46" s="84">
        <v>200000</v>
      </c>
      <c r="E46" s="83"/>
      <c r="F46" s="85">
        <f t="shared" si="1"/>
        <v>27545346</v>
      </c>
    </row>
    <row r="47" spans="1:6" ht="20.149999999999999" customHeight="1" x14ac:dyDescent="0.35">
      <c r="A47" s="81">
        <v>45350</v>
      </c>
      <c r="B47" s="82" t="s">
        <v>113</v>
      </c>
      <c r="C47" s="83"/>
      <c r="D47" s="84">
        <v>900000</v>
      </c>
      <c r="E47" s="83"/>
      <c r="F47" s="85">
        <f t="shared" si="1"/>
        <v>28445346</v>
      </c>
    </row>
    <row r="48" spans="1:6" ht="20.149999999999999" customHeight="1" x14ac:dyDescent="0.35">
      <c r="A48" s="81">
        <v>45350</v>
      </c>
      <c r="B48" s="82" t="s">
        <v>114</v>
      </c>
      <c r="C48" s="83"/>
      <c r="D48" s="84">
        <v>1000000</v>
      </c>
      <c r="E48" s="83"/>
      <c r="F48" s="85">
        <f t="shared" si="1"/>
        <v>29445346</v>
      </c>
    </row>
    <row r="49" spans="1:6" ht="20.149999999999999" customHeight="1" x14ac:dyDescent="0.35">
      <c r="A49" s="81">
        <v>45350</v>
      </c>
      <c r="B49" s="82" t="s">
        <v>115</v>
      </c>
      <c r="C49" s="83"/>
      <c r="D49" s="84">
        <v>100000</v>
      </c>
      <c r="E49" s="83"/>
      <c r="F49" s="85">
        <f t="shared" si="1"/>
        <v>29545346</v>
      </c>
    </row>
    <row r="50" spans="1:6" ht="20.149999999999999" customHeight="1" x14ac:dyDescent="0.35">
      <c r="A50" s="81">
        <v>45350</v>
      </c>
      <c r="B50" s="82" t="s">
        <v>143</v>
      </c>
      <c r="C50" s="83"/>
      <c r="D50" s="84">
        <v>100000</v>
      </c>
      <c r="E50" s="83"/>
      <c r="F50" s="85">
        <f t="shared" si="1"/>
        <v>29645346</v>
      </c>
    </row>
    <row r="51" spans="1:6" ht="20.149999999999999" customHeight="1" x14ac:dyDescent="0.35">
      <c r="A51" s="81">
        <v>45350</v>
      </c>
      <c r="B51" s="82" t="s">
        <v>142</v>
      </c>
      <c r="C51" s="83"/>
      <c r="D51" s="84">
        <v>300000</v>
      </c>
      <c r="E51" s="83"/>
      <c r="F51" s="85">
        <f t="shared" si="1"/>
        <v>29945346</v>
      </c>
    </row>
    <row r="52" spans="1:6" ht="20.149999999999999" customHeight="1" x14ac:dyDescent="0.35">
      <c r="A52" s="81">
        <v>45350</v>
      </c>
      <c r="B52" s="82" t="s">
        <v>141</v>
      </c>
      <c r="C52" s="83"/>
      <c r="D52" s="84">
        <v>2000000</v>
      </c>
      <c r="E52" s="83"/>
      <c r="F52" s="85">
        <f t="shared" si="1"/>
        <v>31945346</v>
      </c>
    </row>
    <row r="53" spans="1:6" ht="20.149999999999999" customHeight="1" x14ac:dyDescent="0.35">
      <c r="A53" s="81">
        <v>45351</v>
      </c>
      <c r="B53" s="82" t="s">
        <v>140</v>
      </c>
      <c r="C53" s="83"/>
      <c r="D53" s="84">
        <v>100000</v>
      </c>
      <c r="E53" s="83"/>
      <c r="F53" s="85">
        <f t="shared" si="1"/>
        <v>32045346</v>
      </c>
    </row>
    <row r="54" spans="1:6" ht="20.149999999999999" customHeight="1" x14ac:dyDescent="0.35">
      <c r="A54" s="81">
        <v>45352</v>
      </c>
      <c r="B54" s="82" t="s">
        <v>139</v>
      </c>
      <c r="C54" s="83"/>
      <c r="D54" s="84">
        <v>500000</v>
      </c>
      <c r="E54" s="83"/>
      <c r="F54" s="85">
        <f t="shared" si="1"/>
        <v>32545346</v>
      </c>
    </row>
    <row r="55" spans="1:6" ht="20.149999999999999" customHeight="1" x14ac:dyDescent="0.35">
      <c r="A55" s="81">
        <v>45352</v>
      </c>
      <c r="B55" s="82" t="s">
        <v>138</v>
      </c>
      <c r="C55" s="83"/>
      <c r="D55" s="84">
        <v>100000</v>
      </c>
      <c r="E55" s="83"/>
      <c r="F55" s="85">
        <f t="shared" si="1"/>
        <v>32645346</v>
      </c>
    </row>
    <row r="56" spans="1:6" ht="20.149999999999999" customHeight="1" x14ac:dyDescent="0.35">
      <c r="A56" s="81">
        <v>45352</v>
      </c>
      <c r="B56" s="82" t="s">
        <v>137</v>
      </c>
      <c r="C56" s="83"/>
      <c r="D56" s="84">
        <v>200000</v>
      </c>
      <c r="E56" s="83"/>
      <c r="F56" s="85">
        <f t="shared" si="1"/>
        <v>32845346</v>
      </c>
    </row>
    <row r="57" spans="1:6" ht="20.149999999999999" customHeight="1" x14ac:dyDescent="0.35">
      <c r="A57" s="81">
        <v>45352</v>
      </c>
      <c r="B57" s="82" t="s">
        <v>136</v>
      </c>
      <c r="C57" s="83"/>
      <c r="D57" s="84">
        <v>200000</v>
      </c>
      <c r="E57" s="83"/>
      <c r="F57" s="85">
        <f t="shared" si="1"/>
        <v>33045346</v>
      </c>
    </row>
    <row r="58" spans="1:6" ht="20.149999999999999" customHeight="1" x14ac:dyDescent="0.35">
      <c r="A58" s="81">
        <v>45352</v>
      </c>
      <c r="B58" s="82" t="s">
        <v>135</v>
      </c>
      <c r="C58" s="83"/>
      <c r="D58" s="84">
        <v>500000</v>
      </c>
      <c r="E58" s="83"/>
      <c r="F58" s="85">
        <f t="shared" si="1"/>
        <v>33545346</v>
      </c>
    </row>
    <row r="59" spans="1:6" ht="20.149999999999999" customHeight="1" x14ac:dyDescent="0.35">
      <c r="A59" s="81">
        <v>45352</v>
      </c>
      <c r="B59" s="82" t="s">
        <v>115</v>
      </c>
      <c r="C59" s="83"/>
      <c r="D59" s="84">
        <v>100000</v>
      </c>
      <c r="E59" s="83"/>
      <c r="F59" s="85">
        <f t="shared" si="1"/>
        <v>33645346</v>
      </c>
    </row>
    <row r="60" spans="1:6" ht="20.149999999999999" customHeight="1" x14ac:dyDescent="0.35">
      <c r="A60" s="81">
        <v>45352</v>
      </c>
      <c r="B60" s="82" t="s">
        <v>134</v>
      </c>
      <c r="C60" s="83"/>
      <c r="D60" s="84">
        <v>300000</v>
      </c>
      <c r="E60" s="83"/>
      <c r="F60" s="85">
        <f t="shared" si="1"/>
        <v>33945346</v>
      </c>
    </row>
    <row r="61" spans="1:6" ht="20.149999999999999" customHeight="1" x14ac:dyDescent="0.35">
      <c r="A61" s="81">
        <v>45352</v>
      </c>
      <c r="B61" s="82" t="s">
        <v>133</v>
      </c>
      <c r="C61" s="83"/>
      <c r="D61" s="84">
        <v>50000</v>
      </c>
      <c r="E61" s="83"/>
      <c r="F61" s="85">
        <f t="shared" si="1"/>
        <v>33995346</v>
      </c>
    </row>
    <row r="62" spans="1:6" ht="20.149999999999999" customHeight="1" x14ac:dyDescent="0.35">
      <c r="A62" s="81">
        <v>45352</v>
      </c>
      <c r="B62" s="82" t="s">
        <v>132</v>
      </c>
      <c r="C62" s="83"/>
      <c r="D62" s="84">
        <v>200000</v>
      </c>
      <c r="E62" s="83"/>
      <c r="F62" s="85">
        <f t="shared" si="1"/>
        <v>34195346</v>
      </c>
    </row>
    <row r="63" spans="1:6" ht="20.149999999999999" customHeight="1" x14ac:dyDescent="0.35">
      <c r="A63" s="81">
        <v>45353</v>
      </c>
      <c r="B63" s="82" t="s">
        <v>131</v>
      </c>
      <c r="C63" s="83"/>
      <c r="D63" s="84">
        <v>500000</v>
      </c>
      <c r="E63" s="83"/>
      <c r="F63" s="85">
        <f t="shared" si="1"/>
        <v>34695346</v>
      </c>
    </row>
    <row r="64" spans="1:6" ht="20.149999999999999" customHeight="1" x14ac:dyDescent="0.35">
      <c r="A64" s="81">
        <v>45353</v>
      </c>
      <c r="B64" s="82" t="s">
        <v>130</v>
      </c>
      <c r="C64" s="83"/>
      <c r="D64" s="84">
        <v>100000</v>
      </c>
      <c r="E64" s="83"/>
      <c r="F64" s="85">
        <f t="shared" si="1"/>
        <v>34795346</v>
      </c>
    </row>
    <row r="65" spans="1:6" ht="20.149999999999999" customHeight="1" x14ac:dyDescent="0.35">
      <c r="A65" s="81">
        <v>45353</v>
      </c>
      <c r="B65" s="82" t="s">
        <v>129</v>
      </c>
      <c r="C65" s="83"/>
      <c r="D65" s="84">
        <v>100000</v>
      </c>
      <c r="E65" s="83"/>
      <c r="F65" s="85">
        <f t="shared" si="1"/>
        <v>34895346</v>
      </c>
    </row>
    <row r="66" spans="1:6" ht="20.149999999999999" customHeight="1" x14ac:dyDescent="0.35">
      <c r="A66" s="81">
        <v>45355</v>
      </c>
      <c r="B66" s="82" t="s">
        <v>128</v>
      </c>
      <c r="C66" s="83"/>
      <c r="D66" s="84">
        <v>500000</v>
      </c>
      <c r="E66" s="83"/>
      <c r="F66" s="85">
        <f t="shared" si="1"/>
        <v>35395346</v>
      </c>
    </row>
    <row r="67" spans="1:6" ht="20.149999999999999" customHeight="1" x14ac:dyDescent="0.35">
      <c r="A67" s="81">
        <v>45355</v>
      </c>
      <c r="B67" s="82" t="s">
        <v>127</v>
      </c>
      <c r="C67" s="83"/>
      <c r="D67" s="84">
        <v>500000</v>
      </c>
      <c r="E67" s="83"/>
      <c r="F67" s="85">
        <f t="shared" si="1"/>
        <v>35895346</v>
      </c>
    </row>
    <row r="68" spans="1:6" ht="20.149999999999999" customHeight="1" x14ac:dyDescent="0.35">
      <c r="A68" s="81">
        <v>45356</v>
      </c>
      <c r="B68" s="82" t="s">
        <v>126</v>
      </c>
      <c r="C68" s="83"/>
      <c r="D68" s="84">
        <v>200000</v>
      </c>
      <c r="E68" s="83"/>
      <c r="F68" s="85">
        <f t="shared" si="1"/>
        <v>36095346</v>
      </c>
    </row>
    <row r="69" spans="1:6" ht="20.149999999999999" customHeight="1" x14ac:dyDescent="0.35">
      <c r="A69" s="81">
        <v>45356</v>
      </c>
      <c r="B69" s="82" t="s">
        <v>125</v>
      </c>
      <c r="C69" s="83"/>
      <c r="D69" s="84">
        <v>500000</v>
      </c>
      <c r="E69" s="83"/>
      <c r="F69" s="85">
        <f t="shared" si="1"/>
        <v>36595346</v>
      </c>
    </row>
    <row r="70" spans="1:6" ht="20.149999999999999" customHeight="1" x14ac:dyDescent="0.35">
      <c r="A70" s="81">
        <v>45358</v>
      </c>
      <c r="B70" s="82" t="s">
        <v>124</v>
      </c>
      <c r="C70" s="83"/>
      <c r="D70" s="84">
        <v>2000000</v>
      </c>
      <c r="E70" s="83"/>
      <c r="F70" s="85">
        <f t="shared" si="1"/>
        <v>38595346</v>
      </c>
    </row>
    <row r="71" spans="1:6" ht="20.149999999999999" customHeight="1" x14ac:dyDescent="0.35">
      <c r="A71" s="81">
        <v>45362</v>
      </c>
      <c r="B71" s="82" t="s">
        <v>163</v>
      </c>
      <c r="C71" s="83"/>
      <c r="D71" s="84">
        <v>200000</v>
      </c>
      <c r="E71" s="83"/>
      <c r="F71" s="85">
        <f t="shared" ref="F71:F102" si="2">F70+C71+D71-E71</f>
        <v>38795346</v>
      </c>
    </row>
    <row r="72" spans="1:6" ht="20.149999999999999" customHeight="1" x14ac:dyDescent="0.35">
      <c r="A72" s="81">
        <v>45368</v>
      </c>
      <c r="B72" s="82" t="s">
        <v>82</v>
      </c>
      <c r="C72" s="83"/>
      <c r="D72" s="84">
        <v>2247</v>
      </c>
      <c r="E72" s="83"/>
      <c r="F72" s="85">
        <f t="shared" si="2"/>
        <v>38797593</v>
      </c>
    </row>
    <row r="73" spans="1:6" ht="20.149999999999999" customHeight="1" x14ac:dyDescent="0.35">
      <c r="A73" s="81">
        <v>45373</v>
      </c>
      <c r="B73" s="82" t="s">
        <v>164</v>
      </c>
      <c r="C73" s="83"/>
      <c r="D73" s="84">
        <v>500000</v>
      </c>
      <c r="E73" s="83"/>
      <c r="F73" s="85">
        <f t="shared" si="2"/>
        <v>39297593</v>
      </c>
    </row>
    <row r="74" spans="1:6" ht="20.149999999999999" customHeight="1" x14ac:dyDescent="0.35">
      <c r="A74" s="81">
        <v>45375</v>
      </c>
      <c r="B74" s="82" t="s">
        <v>89</v>
      </c>
      <c r="C74" s="83"/>
      <c r="D74" s="84">
        <v>50000</v>
      </c>
      <c r="E74" s="83"/>
      <c r="F74" s="85">
        <f t="shared" si="2"/>
        <v>39347593</v>
      </c>
    </row>
    <row r="75" spans="1:6" ht="20.149999999999999" customHeight="1" x14ac:dyDescent="0.35">
      <c r="A75" s="81">
        <v>45375</v>
      </c>
      <c r="B75" s="82" t="s">
        <v>165</v>
      </c>
      <c r="C75" s="83"/>
      <c r="D75" s="84">
        <v>20000</v>
      </c>
      <c r="E75" s="83"/>
      <c r="F75" s="85">
        <f t="shared" si="2"/>
        <v>39367593</v>
      </c>
    </row>
    <row r="76" spans="1:6" ht="20.149999999999999" customHeight="1" x14ac:dyDescent="0.35">
      <c r="A76" s="81">
        <v>45375</v>
      </c>
      <c r="B76" s="82" t="s">
        <v>83</v>
      </c>
      <c r="C76" s="83"/>
      <c r="D76" s="84">
        <v>100000</v>
      </c>
      <c r="E76" s="83"/>
      <c r="F76" s="85">
        <f t="shared" si="2"/>
        <v>39467593</v>
      </c>
    </row>
    <row r="77" spans="1:6" ht="20.149999999999999" customHeight="1" x14ac:dyDescent="0.35">
      <c r="A77" s="81">
        <v>45375</v>
      </c>
      <c r="B77" s="82" t="s">
        <v>167</v>
      </c>
      <c r="C77" s="83"/>
      <c r="D77" s="84">
        <v>10000</v>
      </c>
      <c r="E77" s="83"/>
      <c r="F77" s="85">
        <f t="shared" si="2"/>
        <v>39477593</v>
      </c>
    </row>
    <row r="78" spans="1:6" ht="20.149999999999999" customHeight="1" x14ac:dyDescent="0.35">
      <c r="A78" s="81">
        <v>45375</v>
      </c>
      <c r="B78" s="82" t="s">
        <v>166</v>
      </c>
      <c r="C78" s="83"/>
      <c r="D78" s="84">
        <v>50000</v>
      </c>
      <c r="E78" s="83"/>
      <c r="F78" s="85">
        <f t="shared" si="2"/>
        <v>39527593</v>
      </c>
    </row>
    <row r="79" spans="1:6" ht="20.149999999999999" customHeight="1" x14ac:dyDescent="0.35">
      <c r="A79" s="81">
        <v>45375</v>
      </c>
      <c r="B79" s="82" t="s">
        <v>83</v>
      </c>
      <c r="C79" s="83"/>
      <c r="D79" s="84">
        <v>100000</v>
      </c>
      <c r="E79" s="83"/>
      <c r="F79" s="85">
        <f t="shared" si="2"/>
        <v>39627593</v>
      </c>
    </row>
    <row r="80" spans="1:6" ht="20.149999999999999" customHeight="1" x14ac:dyDescent="0.35">
      <c r="A80" s="81">
        <v>45375</v>
      </c>
      <c r="B80" s="82" t="s">
        <v>169</v>
      </c>
      <c r="C80" s="83"/>
      <c r="D80" s="84">
        <v>100000</v>
      </c>
      <c r="E80" s="83"/>
      <c r="F80" s="85">
        <f t="shared" si="2"/>
        <v>39727593</v>
      </c>
    </row>
    <row r="81" spans="1:6" ht="20.149999999999999" customHeight="1" x14ac:dyDescent="0.35">
      <c r="A81" s="81">
        <v>45375</v>
      </c>
      <c r="B81" s="82" t="s">
        <v>168</v>
      </c>
      <c r="C81" s="83"/>
      <c r="D81" s="84">
        <v>100000</v>
      </c>
      <c r="E81" s="83"/>
      <c r="F81" s="85">
        <f t="shared" si="2"/>
        <v>39827593</v>
      </c>
    </row>
    <row r="82" spans="1:6" ht="20.149999999999999" customHeight="1" x14ac:dyDescent="0.35">
      <c r="A82" s="81">
        <v>45377</v>
      </c>
      <c r="B82" s="82" t="s">
        <v>170</v>
      </c>
      <c r="C82" s="83">
        <v>3000000</v>
      </c>
      <c r="D82" s="84"/>
      <c r="E82" s="83"/>
      <c r="F82" s="85">
        <f t="shared" si="2"/>
        <v>42827593</v>
      </c>
    </row>
    <row r="83" spans="1:6" ht="20.149999999999999" customHeight="1" x14ac:dyDescent="0.35">
      <c r="A83" s="81">
        <v>45377</v>
      </c>
      <c r="B83" s="82" t="s">
        <v>171</v>
      </c>
      <c r="C83" s="83">
        <v>3000000</v>
      </c>
      <c r="D83" s="84"/>
      <c r="E83" s="83"/>
      <c r="F83" s="85">
        <f t="shared" si="2"/>
        <v>45827593</v>
      </c>
    </row>
    <row r="84" spans="1:6" ht="20.149999999999999" customHeight="1" x14ac:dyDescent="0.35">
      <c r="A84" s="81">
        <v>45377</v>
      </c>
      <c r="B84" s="82" t="s">
        <v>172</v>
      </c>
      <c r="C84" s="83">
        <v>3000000</v>
      </c>
      <c r="D84" s="84"/>
      <c r="E84" s="83"/>
      <c r="F84" s="85">
        <f t="shared" si="2"/>
        <v>48827593</v>
      </c>
    </row>
    <row r="85" spans="1:6" ht="20.149999999999999" customHeight="1" x14ac:dyDescent="0.35">
      <c r="A85" s="81">
        <v>45379</v>
      </c>
      <c r="B85" s="82" t="s">
        <v>173</v>
      </c>
      <c r="C85" s="83"/>
      <c r="D85" s="84">
        <v>2000000</v>
      </c>
      <c r="E85" s="83"/>
      <c r="F85" s="85">
        <f t="shared" si="2"/>
        <v>50827593</v>
      </c>
    </row>
    <row r="86" spans="1:6" ht="20.149999999999999" customHeight="1" x14ac:dyDescent="0.35">
      <c r="A86" s="81">
        <v>45386</v>
      </c>
      <c r="B86" s="82" t="s">
        <v>128</v>
      </c>
      <c r="C86" s="83"/>
      <c r="D86" s="84">
        <v>500000</v>
      </c>
      <c r="E86" s="83"/>
      <c r="F86" s="85">
        <f t="shared" si="2"/>
        <v>51327593</v>
      </c>
    </row>
    <row r="87" spans="1:6" ht="20.149999999999999" customHeight="1" x14ac:dyDescent="0.35">
      <c r="A87" s="81">
        <v>45388</v>
      </c>
      <c r="B87" s="82" t="s">
        <v>174</v>
      </c>
      <c r="C87" s="83"/>
      <c r="D87" s="84">
        <v>100000</v>
      </c>
      <c r="E87" s="83"/>
      <c r="F87" s="85">
        <f t="shared" si="2"/>
        <v>51427593</v>
      </c>
    </row>
    <row r="88" spans="1:6" ht="20.149999999999999" customHeight="1" x14ac:dyDescent="0.35">
      <c r="A88" s="81">
        <v>45388</v>
      </c>
      <c r="B88" s="82" t="s">
        <v>175</v>
      </c>
      <c r="C88" s="83"/>
      <c r="D88" s="84">
        <v>500000</v>
      </c>
      <c r="E88" s="83"/>
      <c r="F88" s="85">
        <f t="shared" si="2"/>
        <v>51927593</v>
      </c>
    </row>
    <row r="89" spans="1:6" ht="20.149999999999999" customHeight="1" x14ac:dyDescent="0.35">
      <c r="A89" s="81">
        <v>45389</v>
      </c>
      <c r="B89" s="82" t="s">
        <v>128</v>
      </c>
      <c r="C89" s="83"/>
      <c r="D89" s="84">
        <v>500000</v>
      </c>
      <c r="E89" s="83"/>
      <c r="F89" s="85">
        <f t="shared" si="2"/>
        <v>52427593</v>
      </c>
    </row>
    <row r="90" spans="1:6" ht="20.149999999999999" customHeight="1" x14ac:dyDescent="0.35">
      <c r="A90" s="81">
        <v>45389</v>
      </c>
      <c r="B90" s="82" t="s">
        <v>166</v>
      </c>
      <c r="C90" s="83"/>
      <c r="D90" s="84">
        <v>50000</v>
      </c>
      <c r="E90" s="83"/>
      <c r="F90" s="85">
        <f t="shared" si="2"/>
        <v>52477593</v>
      </c>
    </row>
    <row r="91" spans="1:6" ht="20.149999999999999" customHeight="1" x14ac:dyDescent="0.35">
      <c r="A91" s="81">
        <v>45390</v>
      </c>
      <c r="B91" s="82" t="s">
        <v>176</v>
      </c>
      <c r="C91" s="83"/>
      <c r="D91" s="84">
        <v>1336000</v>
      </c>
      <c r="E91" s="83"/>
      <c r="F91" s="85">
        <f t="shared" si="2"/>
        <v>53813593</v>
      </c>
    </row>
    <row r="92" spans="1:6" ht="20.149999999999999" customHeight="1" x14ac:dyDescent="0.35">
      <c r="A92" s="81">
        <v>45391</v>
      </c>
      <c r="B92" s="82" t="s">
        <v>177</v>
      </c>
      <c r="C92" s="83"/>
      <c r="D92" s="84">
        <v>300000</v>
      </c>
      <c r="E92" s="83"/>
      <c r="F92" s="85">
        <f t="shared" si="2"/>
        <v>54113593</v>
      </c>
    </row>
    <row r="93" spans="1:6" ht="20.149999999999999" customHeight="1" x14ac:dyDescent="0.35">
      <c r="A93" s="81">
        <v>45395</v>
      </c>
      <c r="B93" s="82" t="s">
        <v>178</v>
      </c>
      <c r="C93" s="83"/>
      <c r="D93" s="84">
        <v>500000</v>
      </c>
      <c r="E93" s="83"/>
      <c r="F93" s="85">
        <f t="shared" si="2"/>
        <v>54613593</v>
      </c>
    </row>
    <row r="94" spans="1:6" ht="20.149999999999999" customHeight="1" x14ac:dyDescent="0.35">
      <c r="A94" s="81">
        <v>45400</v>
      </c>
      <c r="B94" s="82" t="s">
        <v>179</v>
      </c>
      <c r="C94" s="83"/>
      <c r="D94" s="84">
        <v>17460000</v>
      </c>
      <c r="E94" s="83"/>
      <c r="F94" s="85">
        <f t="shared" si="2"/>
        <v>72073593</v>
      </c>
    </row>
    <row r="95" spans="1:6" ht="20.149999999999999" customHeight="1" x14ac:dyDescent="0.35">
      <c r="A95" s="81">
        <v>45400</v>
      </c>
      <c r="B95" s="82" t="s">
        <v>180</v>
      </c>
      <c r="C95" s="83"/>
      <c r="D95" s="84">
        <v>8809000</v>
      </c>
      <c r="E95" s="83"/>
      <c r="F95" s="85">
        <f t="shared" si="2"/>
        <v>80882593</v>
      </c>
    </row>
    <row r="96" spans="1:6" ht="20.149999999999999" customHeight="1" x14ac:dyDescent="0.35">
      <c r="A96" s="81">
        <v>45403</v>
      </c>
      <c r="B96" s="82" t="s">
        <v>82</v>
      </c>
      <c r="C96" s="83"/>
      <c r="D96" s="84">
        <v>4918</v>
      </c>
      <c r="E96" s="83"/>
      <c r="F96" s="85">
        <f t="shared" si="2"/>
        <v>80887511</v>
      </c>
    </row>
    <row r="97" spans="1:7" ht="20.149999999999999" customHeight="1" x14ac:dyDescent="0.35">
      <c r="A97" s="81">
        <v>45408</v>
      </c>
      <c r="B97" s="82" t="s">
        <v>181</v>
      </c>
      <c r="C97" s="83"/>
      <c r="D97" s="84">
        <v>300000</v>
      </c>
      <c r="E97" s="83"/>
      <c r="F97" s="85">
        <f t="shared" si="2"/>
        <v>81187511</v>
      </c>
    </row>
    <row r="98" spans="1:7" ht="20.149999999999999" customHeight="1" x14ac:dyDescent="0.35">
      <c r="A98" s="81">
        <v>45409</v>
      </c>
      <c r="B98" s="82" t="s">
        <v>107</v>
      </c>
      <c r="C98" s="83"/>
      <c r="D98" s="84">
        <v>1000000</v>
      </c>
      <c r="E98" s="83"/>
      <c r="F98" s="85">
        <f t="shared" si="2"/>
        <v>82187511</v>
      </c>
    </row>
    <row r="99" spans="1:7" s="90" customFormat="1" ht="20.149999999999999" customHeight="1" x14ac:dyDescent="0.35">
      <c r="A99" s="86">
        <v>45409</v>
      </c>
      <c r="B99" s="87" t="s">
        <v>198</v>
      </c>
      <c r="C99" s="88"/>
      <c r="D99" s="88"/>
      <c r="E99" s="88">
        <v>30000000</v>
      </c>
      <c r="F99" s="89">
        <f t="shared" si="2"/>
        <v>52187511</v>
      </c>
    </row>
    <row r="100" spans="1:7" ht="20.149999999999999" customHeight="1" x14ac:dyDescent="0.35">
      <c r="A100" s="81">
        <v>45409</v>
      </c>
      <c r="B100" s="82" t="s">
        <v>199</v>
      </c>
      <c r="C100" s="83"/>
      <c r="D100" s="84"/>
      <c r="E100" s="83">
        <v>500000</v>
      </c>
      <c r="F100" s="85">
        <f t="shared" si="2"/>
        <v>51687511</v>
      </c>
    </row>
    <row r="101" spans="1:7" ht="20.149999999999999" customHeight="1" x14ac:dyDescent="0.35">
      <c r="A101" s="81">
        <v>45414</v>
      </c>
      <c r="B101" s="82" t="s">
        <v>128</v>
      </c>
      <c r="C101" s="83"/>
      <c r="D101" s="84">
        <v>500000</v>
      </c>
      <c r="E101" s="83"/>
      <c r="F101" s="85">
        <f t="shared" si="2"/>
        <v>52187511</v>
      </c>
    </row>
    <row r="102" spans="1:7" ht="20.149999999999999" customHeight="1" x14ac:dyDescent="0.35">
      <c r="A102" s="81">
        <v>45414</v>
      </c>
      <c r="B102" s="82" t="s">
        <v>182</v>
      </c>
      <c r="C102" s="83"/>
      <c r="D102" s="84">
        <v>300000</v>
      </c>
      <c r="E102" s="83"/>
      <c r="F102" s="85">
        <f t="shared" si="2"/>
        <v>52487511</v>
      </c>
    </row>
    <row r="103" spans="1:7" ht="20.149999999999999" customHeight="1" x14ac:dyDescent="0.35">
      <c r="A103" s="81">
        <v>45415</v>
      </c>
      <c r="B103" s="82" t="s">
        <v>183</v>
      </c>
      <c r="C103" s="83"/>
      <c r="D103" s="84">
        <v>100000</v>
      </c>
      <c r="E103" s="83"/>
      <c r="F103" s="85">
        <f t="shared" ref="F103:F134" si="3">F102+C103+D103-E103</f>
        <v>52587511</v>
      </c>
    </row>
    <row r="104" spans="1:7" ht="20.149999999999999" customHeight="1" x14ac:dyDescent="0.35">
      <c r="A104" s="81">
        <v>45415</v>
      </c>
      <c r="B104" s="82" t="s">
        <v>143</v>
      </c>
      <c r="C104" s="83"/>
      <c r="D104" s="84">
        <v>300000</v>
      </c>
      <c r="E104" s="83"/>
      <c r="F104" s="85">
        <f t="shared" si="3"/>
        <v>52887511</v>
      </c>
    </row>
    <row r="105" spans="1:7" ht="20.149999999999999" customHeight="1" x14ac:dyDescent="0.35">
      <c r="A105" s="81">
        <v>45415</v>
      </c>
      <c r="B105" s="82" t="s">
        <v>184</v>
      </c>
      <c r="C105" s="83"/>
      <c r="D105" s="84">
        <v>200000</v>
      </c>
      <c r="E105" s="83"/>
      <c r="F105" s="85">
        <f t="shared" si="3"/>
        <v>53087511</v>
      </c>
    </row>
    <row r="106" spans="1:7" ht="20.149999999999999" customHeight="1" x14ac:dyDescent="0.35">
      <c r="A106" s="81">
        <v>45415</v>
      </c>
      <c r="B106" s="82" t="s">
        <v>131</v>
      </c>
      <c r="C106" s="83"/>
      <c r="D106" s="84">
        <v>500000</v>
      </c>
      <c r="E106" s="83"/>
      <c r="F106" s="85">
        <f t="shared" si="3"/>
        <v>53587511</v>
      </c>
    </row>
    <row r="107" spans="1:7" ht="20" customHeight="1" x14ac:dyDescent="0.35">
      <c r="A107" s="81">
        <v>45415</v>
      </c>
      <c r="B107" s="82" t="s">
        <v>115</v>
      </c>
      <c r="C107" s="83"/>
      <c r="D107" s="84">
        <v>100000</v>
      </c>
      <c r="E107" s="83"/>
      <c r="F107" s="85">
        <f t="shared" si="3"/>
        <v>53687511</v>
      </c>
    </row>
    <row r="108" spans="1:7" ht="20.149999999999999" customHeight="1" x14ac:dyDescent="0.35">
      <c r="A108" s="81">
        <v>45415</v>
      </c>
      <c r="B108" s="82" t="s">
        <v>134</v>
      </c>
      <c r="C108" s="83"/>
      <c r="D108" s="84">
        <v>300000</v>
      </c>
      <c r="E108" s="83"/>
      <c r="F108" s="85">
        <f t="shared" si="3"/>
        <v>53987511</v>
      </c>
    </row>
    <row r="109" spans="1:7" ht="20.149999999999999" customHeight="1" x14ac:dyDescent="0.35">
      <c r="A109" s="81">
        <v>45415</v>
      </c>
      <c r="B109" s="82" t="s">
        <v>200</v>
      </c>
      <c r="C109" s="83"/>
      <c r="D109" s="84"/>
      <c r="E109" s="83">
        <v>80000</v>
      </c>
      <c r="F109" s="85">
        <f t="shared" si="3"/>
        <v>53907511</v>
      </c>
    </row>
    <row r="110" spans="1:7" ht="20.149999999999999" customHeight="1" x14ac:dyDescent="0.35">
      <c r="A110" s="81">
        <v>45415</v>
      </c>
      <c r="B110" s="82" t="s">
        <v>201</v>
      </c>
      <c r="C110" s="83"/>
      <c r="D110" s="84"/>
      <c r="E110" s="83">
        <v>505000</v>
      </c>
      <c r="F110" s="85">
        <f t="shared" si="3"/>
        <v>53402511</v>
      </c>
    </row>
    <row r="111" spans="1:7" ht="20.149999999999999" customHeight="1" x14ac:dyDescent="0.35">
      <c r="A111" s="81">
        <v>45416</v>
      </c>
      <c r="B111" s="82" t="s">
        <v>202</v>
      </c>
      <c r="C111" s="83"/>
      <c r="D111" s="84"/>
      <c r="E111" s="83">
        <v>3400000</v>
      </c>
      <c r="F111" s="85">
        <f t="shared" si="3"/>
        <v>50002511</v>
      </c>
      <c r="G111" s="91"/>
    </row>
    <row r="112" spans="1:7" ht="20.149999999999999" customHeight="1" x14ac:dyDescent="0.35">
      <c r="A112" s="81">
        <v>45417</v>
      </c>
      <c r="B112" s="82" t="s">
        <v>203</v>
      </c>
      <c r="C112" s="83"/>
      <c r="D112" s="84"/>
      <c r="E112" s="83">
        <v>367000</v>
      </c>
      <c r="F112" s="85">
        <f t="shared" si="3"/>
        <v>49635511</v>
      </c>
    </row>
    <row r="113" spans="1:7" ht="20.149999999999999" customHeight="1" x14ac:dyDescent="0.35">
      <c r="A113" s="81">
        <v>45417</v>
      </c>
      <c r="B113" s="82" t="s">
        <v>204</v>
      </c>
      <c r="C113" s="83"/>
      <c r="D113" s="84"/>
      <c r="E113" s="83">
        <v>2081159</v>
      </c>
      <c r="F113" s="85">
        <f t="shared" si="3"/>
        <v>47554352</v>
      </c>
      <c r="G113" s="91"/>
    </row>
    <row r="114" spans="1:7" ht="20.149999999999999" customHeight="1" x14ac:dyDescent="0.35">
      <c r="A114" s="81">
        <v>45424</v>
      </c>
      <c r="B114" s="82" t="s">
        <v>185</v>
      </c>
      <c r="C114" s="83"/>
      <c r="D114" s="84">
        <v>5000000</v>
      </c>
      <c r="E114" s="83"/>
      <c r="F114" s="85">
        <f t="shared" si="3"/>
        <v>52554352</v>
      </c>
    </row>
    <row r="115" spans="1:7" ht="20.149999999999999" customHeight="1" x14ac:dyDescent="0.35">
      <c r="A115" s="81">
        <v>45430</v>
      </c>
      <c r="B115" s="82" t="s">
        <v>82</v>
      </c>
      <c r="C115" s="83"/>
      <c r="D115" s="84">
        <v>4378</v>
      </c>
      <c r="E115" s="83"/>
      <c r="F115" s="85">
        <f t="shared" si="3"/>
        <v>52558730</v>
      </c>
    </row>
    <row r="116" spans="1:7" ht="20.149999999999999" customHeight="1" x14ac:dyDescent="0.35">
      <c r="A116" s="81">
        <v>45442</v>
      </c>
      <c r="B116" s="82" t="s">
        <v>107</v>
      </c>
      <c r="C116" s="83"/>
      <c r="D116" s="84">
        <v>2000000</v>
      </c>
      <c r="E116" s="83"/>
      <c r="F116" s="85">
        <f t="shared" si="3"/>
        <v>54558730</v>
      </c>
    </row>
    <row r="117" spans="1:7" ht="20.149999999999999" customHeight="1" x14ac:dyDescent="0.35">
      <c r="A117" s="81">
        <v>45449</v>
      </c>
      <c r="B117" s="82" t="s">
        <v>128</v>
      </c>
      <c r="C117" s="83"/>
      <c r="D117" s="84">
        <v>500000</v>
      </c>
      <c r="E117" s="83"/>
      <c r="F117" s="85">
        <f t="shared" si="3"/>
        <v>55058730</v>
      </c>
    </row>
    <row r="118" spans="1:7" ht="20.149999999999999" customHeight="1" x14ac:dyDescent="0.35">
      <c r="A118" s="81">
        <v>45451</v>
      </c>
      <c r="B118" s="82" t="s">
        <v>186</v>
      </c>
      <c r="C118" s="83"/>
      <c r="D118" s="84">
        <v>2000000</v>
      </c>
      <c r="E118" s="83"/>
      <c r="F118" s="85">
        <f t="shared" si="3"/>
        <v>57058730</v>
      </c>
    </row>
    <row r="119" spans="1:7" ht="20.149999999999999" customHeight="1" x14ac:dyDescent="0.35">
      <c r="A119" s="81">
        <v>45457</v>
      </c>
      <c r="B119" s="82" t="s">
        <v>136</v>
      </c>
      <c r="C119" s="83"/>
      <c r="D119" s="84">
        <v>200000</v>
      </c>
      <c r="E119" s="83"/>
      <c r="F119" s="85">
        <f t="shared" si="3"/>
        <v>57258730</v>
      </c>
    </row>
    <row r="120" spans="1:7" ht="20.149999999999999" customHeight="1" x14ac:dyDescent="0.35">
      <c r="A120" s="81">
        <v>45458</v>
      </c>
      <c r="B120" s="82" t="s">
        <v>82</v>
      </c>
      <c r="C120" s="83"/>
      <c r="D120" s="84">
        <v>4184</v>
      </c>
      <c r="E120" s="83"/>
      <c r="F120" s="85">
        <f t="shared" si="3"/>
        <v>57262914</v>
      </c>
    </row>
    <row r="121" spans="1:7" ht="20.149999999999999" customHeight="1" x14ac:dyDescent="0.35">
      <c r="A121" s="81">
        <v>45460</v>
      </c>
      <c r="B121" s="82" t="s">
        <v>206</v>
      </c>
      <c r="C121" s="83"/>
      <c r="D121" s="84"/>
      <c r="E121" s="83">
        <v>381081</v>
      </c>
      <c r="F121" s="85">
        <f t="shared" si="3"/>
        <v>56881833</v>
      </c>
    </row>
    <row r="122" spans="1:7" ht="20.149999999999999" customHeight="1" x14ac:dyDescent="0.35">
      <c r="A122" s="81">
        <v>45460</v>
      </c>
      <c r="B122" s="82" t="s">
        <v>205</v>
      </c>
      <c r="C122" s="83"/>
      <c r="D122" s="84"/>
      <c r="E122" s="83">
        <v>620092</v>
      </c>
      <c r="F122" s="85">
        <f t="shared" si="3"/>
        <v>56261741</v>
      </c>
    </row>
    <row r="123" spans="1:7" ht="20.149999999999999" customHeight="1" x14ac:dyDescent="0.35">
      <c r="A123" s="81">
        <v>45463</v>
      </c>
      <c r="B123" s="82" t="s">
        <v>207</v>
      </c>
      <c r="C123" s="83"/>
      <c r="D123" s="84"/>
      <c r="E123" s="83">
        <v>6500000</v>
      </c>
      <c r="F123" s="85">
        <f t="shared" si="3"/>
        <v>49761741</v>
      </c>
      <c r="G123" s="91"/>
    </row>
    <row r="124" spans="1:7" ht="20.149999999999999" customHeight="1" x14ac:dyDescent="0.35">
      <c r="A124" s="81">
        <v>45468</v>
      </c>
      <c r="B124" s="82" t="s">
        <v>187</v>
      </c>
      <c r="C124" s="83"/>
      <c r="D124" s="84">
        <v>5000000</v>
      </c>
      <c r="E124" s="83"/>
      <c r="F124" s="85">
        <f t="shared" si="3"/>
        <v>54761741</v>
      </c>
    </row>
    <row r="125" spans="1:7" ht="20.149999999999999" customHeight="1" x14ac:dyDescent="0.35">
      <c r="A125" s="81">
        <v>45469</v>
      </c>
      <c r="B125" s="82" t="s">
        <v>188</v>
      </c>
      <c r="C125" s="83"/>
      <c r="D125" s="84">
        <v>200000</v>
      </c>
      <c r="E125" s="83"/>
      <c r="F125" s="85">
        <f t="shared" si="3"/>
        <v>54961741</v>
      </c>
    </row>
    <row r="126" spans="1:7" ht="20.149999999999999" customHeight="1" x14ac:dyDescent="0.35">
      <c r="A126" s="81">
        <v>45471</v>
      </c>
      <c r="B126" s="82" t="s">
        <v>107</v>
      </c>
      <c r="C126" s="83"/>
      <c r="D126" s="84">
        <v>1000000</v>
      </c>
      <c r="E126" s="83"/>
      <c r="F126" s="85">
        <f t="shared" si="3"/>
        <v>55961741</v>
      </c>
    </row>
    <row r="127" spans="1:7" ht="20.149999999999999" customHeight="1" x14ac:dyDescent="0.35">
      <c r="A127" s="81">
        <v>45471</v>
      </c>
      <c r="B127" s="82" t="s">
        <v>107</v>
      </c>
      <c r="C127" s="83"/>
      <c r="D127" s="84">
        <v>1000000</v>
      </c>
      <c r="E127" s="83"/>
      <c r="F127" s="85">
        <f t="shared" si="3"/>
        <v>56961741</v>
      </c>
    </row>
    <row r="128" spans="1:7" ht="20.149999999999999" customHeight="1" x14ac:dyDescent="0.35">
      <c r="A128" s="81">
        <v>45475</v>
      </c>
      <c r="B128" s="82" t="s">
        <v>128</v>
      </c>
      <c r="C128" s="83"/>
      <c r="D128" s="84">
        <v>500000</v>
      </c>
      <c r="E128" s="83"/>
      <c r="F128" s="85">
        <f t="shared" si="3"/>
        <v>57461741</v>
      </c>
    </row>
    <row r="129" spans="1:7" ht="20.149999999999999" customHeight="1" x14ac:dyDescent="0.35">
      <c r="A129" s="81">
        <v>45480</v>
      </c>
      <c r="B129" s="82" t="s">
        <v>208</v>
      </c>
      <c r="C129" s="83"/>
      <c r="D129" s="84"/>
      <c r="E129" s="83">
        <v>270030</v>
      </c>
      <c r="F129" s="85">
        <f t="shared" si="3"/>
        <v>57191711</v>
      </c>
    </row>
    <row r="130" spans="1:7" ht="20.149999999999999" customHeight="1" x14ac:dyDescent="0.35">
      <c r="A130" s="81">
        <v>45482</v>
      </c>
      <c r="B130" s="82" t="s">
        <v>107</v>
      </c>
      <c r="C130" s="83"/>
      <c r="D130" s="84">
        <v>2000000</v>
      </c>
      <c r="E130" s="83"/>
      <c r="F130" s="85">
        <f t="shared" si="3"/>
        <v>59191711</v>
      </c>
    </row>
    <row r="131" spans="1:7" ht="20.149999999999999" customHeight="1" x14ac:dyDescent="0.35">
      <c r="A131" s="81">
        <v>45483</v>
      </c>
      <c r="B131" s="82" t="s">
        <v>209</v>
      </c>
      <c r="C131" s="83"/>
      <c r="D131" s="84"/>
      <c r="E131" s="83">
        <v>471337</v>
      </c>
      <c r="F131" s="85">
        <f t="shared" si="3"/>
        <v>58720374</v>
      </c>
    </row>
    <row r="132" spans="1:7" ht="20.149999999999999" customHeight="1" x14ac:dyDescent="0.35">
      <c r="A132" s="81">
        <v>45485</v>
      </c>
      <c r="B132" s="82" t="s">
        <v>210</v>
      </c>
      <c r="C132" s="83"/>
      <c r="D132" s="84"/>
      <c r="E132" s="83">
        <v>2060000</v>
      </c>
      <c r="F132" s="85">
        <f t="shared" si="3"/>
        <v>56660374</v>
      </c>
      <c r="G132" s="91"/>
    </row>
    <row r="133" spans="1:7" ht="20.149999999999999" customHeight="1" x14ac:dyDescent="0.35">
      <c r="A133" s="81">
        <v>45486</v>
      </c>
      <c r="B133" s="82" t="s">
        <v>189</v>
      </c>
      <c r="C133" s="83"/>
      <c r="D133" s="84">
        <v>100000</v>
      </c>
      <c r="E133" s="83"/>
      <c r="F133" s="85">
        <f t="shared" si="3"/>
        <v>56760374</v>
      </c>
    </row>
    <row r="134" spans="1:7" ht="20.149999999999999" customHeight="1" x14ac:dyDescent="0.35">
      <c r="A134" s="92">
        <v>45487</v>
      </c>
      <c r="B134" s="82" t="s">
        <v>190</v>
      </c>
      <c r="C134" s="83"/>
      <c r="D134" s="83">
        <v>350000</v>
      </c>
      <c r="E134" s="83"/>
      <c r="F134" s="85">
        <f t="shared" si="3"/>
        <v>57110374</v>
      </c>
    </row>
    <row r="135" spans="1:7" ht="20.149999999999999" customHeight="1" x14ac:dyDescent="0.35">
      <c r="A135" s="81">
        <v>45487</v>
      </c>
      <c r="B135" s="82" t="s">
        <v>101</v>
      </c>
      <c r="C135" s="83"/>
      <c r="D135" s="84">
        <v>300000</v>
      </c>
      <c r="E135" s="83"/>
      <c r="F135" s="85">
        <f t="shared" ref="F135:F160" si="4">F134+C135+D135-E135</f>
        <v>57410374</v>
      </c>
    </row>
    <row r="136" spans="1:7" ht="20.149999999999999" customHeight="1" x14ac:dyDescent="0.35">
      <c r="A136" s="81">
        <v>45487</v>
      </c>
      <c r="B136" s="82" t="s">
        <v>105</v>
      </c>
      <c r="C136" s="83"/>
      <c r="D136" s="84">
        <v>500000</v>
      </c>
      <c r="E136" s="83"/>
      <c r="F136" s="85">
        <f t="shared" si="4"/>
        <v>57910374</v>
      </c>
    </row>
    <row r="137" spans="1:7" ht="20.149999999999999" customHeight="1" x14ac:dyDescent="0.35">
      <c r="A137" s="81">
        <v>45488</v>
      </c>
      <c r="B137" s="82" t="s">
        <v>211</v>
      </c>
      <c r="C137" s="83"/>
      <c r="D137" s="84"/>
      <c r="E137" s="83">
        <v>1200000</v>
      </c>
      <c r="F137" s="85">
        <f t="shared" si="4"/>
        <v>56710374</v>
      </c>
    </row>
    <row r="138" spans="1:7" ht="20.149999999999999" customHeight="1" x14ac:dyDescent="0.35">
      <c r="A138" s="81">
        <v>45488</v>
      </c>
      <c r="B138" s="82" t="s">
        <v>212</v>
      </c>
      <c r="C138" s="83"/>
      <c r="D138" s="84"/>
      <c r="E138" s="83">
        <v>904069</v>
      </c>
      <c r="F138" s="85">
        <f t="shared" si="4"/>
        <v>55806305</v>
      </c>
    </row>
    <row r="139" spans="1:7" ht="20.149999999999999" customHeight="1" x14ac:dyDescent="0.35">
      <c r="A139" s="81">
        <v>45489</v>
      </c>
      <c r="B139" s="82" t="s">
        <v>213</v>
      </c>
      <c r="C139" s="83"/>
      <c r="D139" s="84"/>
      <c r="E139" s="83">
        <v>697200</v>
      </c>
      <c r="F139" s="85">
        <f t="shared" si="4"/>
        <v>55109105</v>
      </c>
    </row>
    <row r="140" spans="1:7" ht="20.149999999999999" customHeight="1" x14ac:dyDescent="0.35">
      <c r="A140" s="81">
        <v>45491</v>
      </c>
      <c r="B140" s="82" t="s">
        <v>191</v>
      </c>
      <c r="C140" s="83"/>
      <c r="D140" s="84">
        <v>1000000</v>
      </c>
      <c r="E140" s="83"/>
      <c r="F140" s="85">
        <f t="shared" si="4"/>
        <v>56109105</v>
      </c>
    </row>
    <row r="141" spans="1:7" ht="20.149999999999999" customHeight="1" x14ac:dyDescent="0.35">
      <c r="A141" s="81">
        <v>45493</v>
      </c>
      <c r="B141" s="82" t="s">
        <v>192</v>
      </c>
      <c r="C141" s="83"/>
      <c r="D141" s="84">
        <v>300000</v>
      </c>
      <c r="E141" s="83"/>
      <c r="F141" s="85">
        <f t="shared" si="4"/>
        <v>56409105</v>
      </c>
    </row>
    <row r="142" spans="1:7" ht="20.149999999999999" customHeight="1" x14ac:dyDescent="0.35">
      <c r="A142" s="81">
        <v>45493</v>
      </c>
      <c r="B142" s="82" t="s">
        <v>214</v>
      </c>
      <c r="C142" s="83"/>
      <c r="D142" s="84"/>
      <c r="E142" s="83">
        <v>120000</v>
      </c>
      <c r="F142" s="85">
        <f t="shared" si="4"/>
        <v>56289105</v>
      </c>
    </row>
    <row r="143" spans="1:7" ht="20.149999999999999" customHeight="1" x14ac:dyDescent="0.35">
      <c r="A143" s="81">
        <v>45494</v>
      </c>
      <c r="B143" s="82" t="s">
        <v>82</v>
      </c>
      <c r="C143" s="83"/>
      <c r="D143" s="84">
        <v>5344</v>
      </c>
      <c r="E143" s="83"/>
      <c r="F143" s="85">
        <f t="shared" si="4"/>
        <v>56294449</v>
      </c>
    </row>
    <row r="144" spans="1:7" ht="20.149999999999999" customHeight="1" x14ac:dyDescent="0.35">
      <c r="A144" s="81">
        <v>45495</v>
      </c>
      <c r="B144" s="82" t="s">
        <v>195</v>
      </c>
      <c r="C144" s="83"/>
      <c r="D144" s="84">
        <v>200000</v>
      </c>
      <c r="E144" s="83"/>
      <c r="F144" s="85">
        <f t="shared" si="4"/>
        <v>56494449</v>
      </c>
    </row>
    <row r="145" spans="1:7" ht="20.149999999999999" customHeight="1" x14ac:dyDescent="0.35">
      <c r="A145" s="81">
        <v>45496</v>
      </c>
      <c r="B145" s="82" t="s">
        <v>193</v>
      </c>
      <c r="C145" s="83"/>
      <c r="D145" s="84">
        <v>100000</v>
      </c>
      <c r="E145" s="83"/>
      <c r="F145" s="85">
        <f t="shared" si="4"/>
        <v>56594449</v>
      </c>
    </row>
    <row r="146" spans="1:7" ht="20.149999999999999" customHeight="1" x14ac:dyDescent="0.35">
      <c r="A146" s="81">
        <v>45496</v>
      </c>
      <c r="B146" s="82" t="s">
        <v>215</v>
      </c>
      <c r="C146" s="83"/>
      <c r="D146" s="84"/>
      <c r="E146" s="83">
        <v>763088</v>
      </c>
      <c r="F146" s="85">
        <f t="shared" si="4"/>
        <v>55831361</v>
      </c>
    </row>
    <row r="147" spans="1:7" ht="20.149999999999999" customHeight="1" x14ac:dyDescent="0.35">
      <c r="A147" s="81">
        <v>45496</v>
      </c>
      <c r="B147" s="82" t="s">
        <v>216</v>
      </c>
      <c r="C147" s="83"/>
      <c r="D147" s="84"/>
      <c r="E147" s="83">
        <v>1595045</v>
      </c>
      <c r="F147" s="85">
        <f t="shared" si="4"/>
        <v>54236316</v>
      </c>
    </row>
    <row r="148" spans="1:7" ht="20.149999999999999" customHeight="1" x14ac:dyDescent="0.35">
      <c r="A148" s="81">
        <v>45498</v>
      </c>
      <c r="B148" s="82" t="s">
        <v>217</v>
      </c>
      <c r="C148" s="83"/>
      <c r="D148" s="84"/>
      <c r="E148" s="83">
        <v>4080000</v>
      </c>
      <c r="F148" s="85">
        <f t="shared" si="4"/>
        <v>50156316</v>
      </c>
      <c r="G148" s="91"/>
    </row>
    <row r="149" spans="1:7" ht="20.149999999999999" customHeight="1" x14ac:dyDescent="0.35">
      <c r="A149" s="81">
        <v>45498</v>
      </c>
      <c r="B149" s="82" t="s">
        <v>218</v>
      </c>
      <c r="C149" s="83"/>
      <c r="D149" s="84"/>
      <c r="E149" s="83">
        <v>1018168</v>
      </c>
      <c r="F149" s="85">
        <f t="shared" si="4"/>
        <v>49138148</v>
      </c>
    </row>
    <row r="150" spans="1:7" ht="20.149999999999999" customHeight="1" x14ac:dyDescent="0.35">
      <c r="A150" s="81">
        <v>45499</v>
      </c>
      <c r="B150" s="82" t="s">
        <v>194</v>
      </c>
      <c r="C150" s="83"/>
      <c r="D150" s="84">
        <v>2000000</v>
      </c>
      <c r="E150" s="83"/>
      <c r="F150" s="85">
        <f t="shared" si="4"/>
        <v>51138148</v>
      </c>
    </row>
    <row r="151" spans="1:7" ht="20.149999999999999" customHeight="1" x14ac:dyDescent="0.35">
      <c r="A151" s="81">
        <v>45499</v>
      </c>
      <c r="B151" s="82" t="s">
        <v>219</v>
      </c>
      <c r="C151" s="83"/>
      <c r="D151" s="84"/>
      <c r="E151" s="83">
        <v>1491080</v>
      </c>
      <c r="F151" s="85">
        <f t="shared" si="4"/>
        <v>49647068</v>
      </c>
    </row>
    <row r="152" spans="1:7" ht="20.149999999999999" customHeight="1" x14ac:dyDescent="0.35">
      <c r="A152" s="81">
        <v>45500</v>
      </c>
      <c r="B152" s="82" t="s">
        <v>220</v>
      </c>
      <c r="C152" s="83"/>
      <c r="D152" s="84"/>
      <c r="E152" s="83">
        <v>500000</v>
      </c>
      <c r="F152" s="85">
        <f t="shared" si="4"/>
        <v>49147068</v>
      </c>
    </row>
    <row r="153" spans="1:7" ht="20.149999999999999" customHeight="1" x14ac:dyDescent="0.35">
      <c r="A153" s="81">
        <v>45501</v>
      </c>
      <c r="B153" s="82" t="s">
        <v>196</v>
      </c>
      <c r="C153" s="83"/>
      <c r="D153" s="84">
        <v>688000</v>
      </c>
      <c r="E153" s="83"/>
      <c r="F153" s="85">
        <f t="shared" si="4"/>
        <v>49835068</v>
      </c>
    </row>
    <row r="154" spans="1:7" ht="20.149999999999999" customHeight="1" x14ac:dyDescent="0.35">
      <c r="A154" s="81">
        <v>45501</v>
      </c>
      <c r="B154" s="82" t="s">
        <v>221</v>
      </c>
      <c r="C154" s="83"/>
      <c r="D154" s="84"/>
      <c r="E154" s="83">
        <v>1500000</v>
      </c>
      <c r="F154" s="85">
        <f t="shared" si="4"/>
        <v>48335068</v>
      </c>
    </row>
    <row r="155" spans="1:7" ht="20.149999999999999" customHeight="1" x14ac:dyDescent="0.35">
      <c r="A155" s="81">
        <v>45502</v>
      </c>
      <c r="B155" s="82" t="s">
        <v>197</v>
      </c>
      <c r="C155" s="83">
        <v>3000000</v>
      </c>
      <c r="D155" s="84"/>
      <c r="E155" s="83"/>
      <c r="F155" s="85">
        <f t="shared" si="4"/>
        <v>51335068</v>
      </c>
    </row>
    <row r="156" spans="1:7" ht="20.149999999999999" customHeight="1" x14ac:dyDescent="0.35">
      <c r="A156" s="81">
        <v>45502</v>
      </c>
      <c r="B156" s="82" t="s">
        <v>222</v>
      </c>
      <c r="C156" s="83"/>
      <c r="D156" s="84"/>
      <c r="E156" s="83">
        <v>115000</v>
      </c>
      <c r="F156" s="85">
        <f t="shared" si="4"/>
        <v>51220068</v>
      </c>
    </row>
    <row r="157" spans="1:7" ht="20.149999999999999" customHeight="1" x14ac:dyDescent="0.35">
      <c r="A157" s="81">
        <v>45503</v>
      </c>
      <c r="B157" s="82" t="s">
        <v>173</v>
      </c>
      <c r="C157" s="83"/>
      <c r="D157" s="84">
        <v>2000000</v>
      </c>
      <c r="E157" s="83"/>
      <c r="F157" s="85">
        <f t="shared" si="4"/>
        <v>53220068</v>
      </c>
    </row>
    <row r="158" spans="1:7" ht="20.149999999999999" customHeight="1" x14ac:dyDescent="0.35">
      <c r="A158" s="81">
        <v>45504</v>
      </c>
      <c r="B158" s="82" t="s">
        <v>128</v>
      </c>
      <c r="C158" s="83"/>
      <c r="D158" s="84">
        <v>1000000</v>
      </c>
      <c r="E158" s="83"/>
      <c r="F158" s="85">
        <f t="shared" si="4"/>
        <v>54220068</v>
      </c>
    </row>
    <row r="159" spans="1:7" s="90" customFormat="1" ht="20.149999999999999" customHeight="1" x14ac:dyDescent="0.35">
      <c r="A159" s="86"/>
      <c r="B159" s="87" t="s">
        <v>267</v>
      </c>
      <c r="C159" s="88"/>
      <c r="D159" s="88">
        <v>30000000</v>
      </c>
      <c r="E159" s="88"/>
      <c r="F159" s="85">
        <f t="shared" si="4"/>
        <v>84220068</v>
      </c>
    </row>
    <row r="160" spans="1:7" s="90" customFormat="1" ht="20.149999999999999" customHeight="1" x14ac:dyDescent="0.35">
      <c r="A160" s="86"/>
      <c r="B160" s="87" t="s">
        <v>266</v>
      </c>
      <c r="C160" s="88"/>
      <c r="D160" s="88"/>
      <c r="E160" s="88">
        <f>-'TK KHanhly dieu chinh'!E64</f>
        <v>28355675</v>
      </c>
      <c r="F160" s="85">
        <f t="shared" si="4"/>
        <v>55864393</v>
      </c>
    </row>
    <row r="161" spans="1:6" ht="21" customHeight="1" x14ac:dyDescent="0.35">
      <c r="A161" s="150" t="s">
        <v>38</v>
      </c>
      <c r="B161" s="151"/>
      <c r="C161" s="93">
        <f>SUM(C6:C160)</f>
        <v>18000000</v>
      </c>
      <c r="D161" s="93">
        <f>SUM(D6:D160)</f>
        <v>127439417</v>
      </c>
      <c r="E161" s="151">
        <f>SUM(E7:E160)</f>
        <v>89575024</v>
      </c>
      <c r="F161" s="153">
        <f>F6+C162-E161</f>
        <v>55864393</v>
      </c>
    </row>
    <row r="162" spans="1:6" ht="21" customHeight="1" thickBot="1" x14ac:dyDescent="0.4">
      <c r="A162" s="155" t="s">
        <v>223</v>
      </c>
      <c r="B162" s="152"/>
      <c r="C162" s="152">
        <f>C161+D161</f>
        <v>145439417</v>
      </c>
      <c r="D162" s="152"/>
      <c r="E162" s="152"/>
      <c r="F162" s="154"/>
    </row>
    <row r="163" spans="1:6" x14ac:dyDescent="0.35">
      <c r="F163" s="94"/>
    </row>
    <row r="164" spans="1:6" x14ac:dyDescent="0.35">
      <c r="F164" s="94"/>
    </row>
    <row r="166" spans="1:6" ht="22.5" customHeight="1" x14ac:dyDescent="0.35">
      <c r="B166" s="82" t="s">
        <v>260</v>
      </c>
      <c r="C166" s="83">
        <f>+'1501-1'!F48</f>
        <v>11900000</v>
      </c>
    </row>
    <row r="167" spans="1:6" ht="22.5" customHeight="1" x14ac:dyDescent="0.35">
      <c r="B167" s="82" t="s">
        <v>261</v>
      </c>
      <c r="C167" s="83">
        <f>F161</f>
        <v>55864393</v>
      </c>
    </row>
    <row r="168" spans="1:6" ht="22.5" customHeight="1" x14ac:dyDescent="0.35">
      <c r="B168" s="119" t="s">
        <v>228</v>
      </c>
      <c r="C168" s="120">
        <f>SUM(C166:C167)</f>
        <v>67764393</v>
      </c>
      <c r="D168" s="75">
        <f>+'1575'!C167</f>
        <v>67764393</v>
      </c>
    </row>
    <row r="169" spans="1:6" x14ac:dyDescent="0.35">
      <c r="D169" s="121">
        <f>+D168-C168</f>
        <v>0</v>
      </c>
    </row>
  </sheetData>
  <mergeCells count="12">
    <mergeCell ref="A2:F2"/>
    <mergeCell ref="A4:A5"/>
    <mergeCell ref="B4:B5"/>
    <mergeCell ref="C4:D4"/>
    <mergeCell ref="E4:E5"/>
    <mergeCell ref="F4:F5"/>
    <mergeCell ref="A6:B6"/>
    <mergeCell ref="A161:B161"/>
    <mergeCell ref="E161:E162"/>
    <mergeCell ref="F161:F162"/>
    <mergeCell ref="A162:B162"/>
    <mergeCell ref="C162:D16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EEE64-C028-484D-8400-08A041FE5ADE}">
  <dimension ref="A2:H51"/>
  <sheetViews>
    <sheetView topLeftCell="A43" workbookViewId="0">
      <selection activeCell="C57" sqref="C57"/>
    </sheetView>
  </sheetViews>
  <sheetFormatPr defaultColWidth="8" defaultRowHeight="13" x14ac:dyDescent="0.35"/>
  <cols>
    <col min="1" max="1" width="10.453125" style="33" customWidth="1"/>
    <col min="2" max="2" width="21.54296875" style="34" customWidth="1"/>
    <col min="3" max="3" width="37.7265625" style="32" customWidth="1"/>
    <col min="4" max="6" width="11.81640625" style="32" customWidth="1"/>
    <col min="7" max="7" width="2.54296875" style="32" customWidth="1"/>
    <col min="8" max="8" width="13.453125" style="32" bestFit="1" customWidth="1"/>
    <col min="9" max="16384" width="8" style="32"/>
  </cols>
  <sheetData>
    <row r="2" spans="1:7" ht="27" customHeight="1" x14ac:dyDescent="0.35">
      <c r="A2" s="141" t="s">
        <v>262</v>
      </c>
      <c r="B2" s="141"/>
      <c r="C2" s="141"/>
      <c r="D2" s="141"/>
      <c r="E2" s="141"/>
      <c r="F2" s="141"/>
      <c r="G2" s="31"/>
    </row>
    <row r="3" spans="1:7" ht="17.5" customHeight="1" x14ac:dyDescent="0.35">
      <c r="D3" s="161" t="s">
        <v>230</v>
      </c>
      <c r="E3" s="161"/>
      <c r="F3" s="31">
        <f>0</f>
        <v>0</v>
      </c>
      <c r="G3" s="31"/>
    </row>
    <row r="4" spans="1:7" s="39" customFormat="1" ht="20.25" customHeight="1" x14ac:dyDescent="0.35">
      <c r="A4" s="35" t="s">
        <v>9</v>
      </c>
      <c r="B4" s="36" t="s">
        <v>231</v>
      </c>
      <c r="C4" s="36" t="s">
        <v>232</v>
      </c>
      <c r="D4" s="37" t="s">
        <v>233</v>
      </c>
      <c r="E4" s="37" t="s">
        <v>33</v>
      </c>
      <c r="F4" s="38" t="s">
        <v>234</v>
      </c>
    </row>
    <row r="5" spans="1:7" ht="17.149999999999999" customHeight="1" x14ac:dyDescent="0.35">
      <c r="A5" s="35"/>
      <c r="B5" s="40"/>
      <c r="C5" s="41"/>
      <c r="D5" s="42"/>
      <c r="E5" s="42"/>
      <c r="F5" s="43">
        <v>0</v>
      </c>
    </row>
    <row r="6" spans="1:7" ht="13.5" customHeight="1" x14ac:dyDescent="0.35">
      <c r="A6" s="98">
        <v>45292</v>
      </c>
      <c r="B6" s="41" t="s">
        <v>235</v>
      </c>
      <c r="C6" s="41" t="s">
        <v>236</v>
      </c>
      <c r="D6" s="44">
        <v>60000000</v>
      </c>
      <c r="E6" s="46"/>
      <c r="F6" s="45">
        <f>+F5+D6-E6</f>
        <v>60000000</v>
      </c>
    </row>
    <row r="7" spans="1:7" ht="13.5" customHeight="1" x14ac:dyDescent="0.35">
      <c r="A7" s="98">
        <v>45293</v>
      </c>
      <c r="B7" s="41" t="s">
        <v>11</v>
      </c>
      <c r="C7" s="41" t="s">
        <v>236</v>
      </c>
      <c r="D7" s="44">
        <v>200000</v>
      </c>
      <c r="E7" s="46"/>
      <c r="F7" s="45">
        <f t="shared" ref="F7:F47" si="0">+F6+D7-E7</f>
        <v>60200000</v>
      </c>
    </row>
    <row r="8" spans="1:7" ht="13.5" customHeight="1" x14ac:dyDescent="0.35">
      <c r="A8" s="98">
        <v>45293</v>
      </c>
      <c r="B8" s="41" t="s">
        <v>12</v>
      </c>
      <c r="C8" s="41" t="s">
        <v>236</v>
      </c>
      <c r="D8" s="44">
        <v>200000</v>
      </c>
      <c r="E8" s="44"/>
      <c r="F8" s="45">
        <f t="shared" si="0"/>
        <v>60400000</v>
      </c>
    </row>
    <row r="9" spans="1:7" ht="13.5" customHeight="1" x14ac:dyDescent="0.35">
      <c r="A9" s="98">
        <v>45293</v>
      </c>
      <c r="B9" s="41" t="s">
        <v>237</v>
      </c>
      <c r="C9" s="41" t="s">
        <v>236</v>
      </c>
      <c r="D9" s="44">
        <v>1000000</v>
      </c>
      <c r="E9" s="44"/>
      <c r="F9" s="45">
        <f t="shared" si="0"/>
        <v>61400000</v>
      </c>
    </row>
    <row r="10" spans="1:7" ht="13.5" customHeight="1" x14ac:dyDescent="0.35">
      <c r="A10" s="98">
        <v>45293</v>
      </c>
      <c r="B10" s="41" t="s">
        <v>14</v>
      </c>
      <c r="C10" s="41" t="s">
        <v>236</v>
      </c>
      <c r="D10" s="44">
        <v>1000000</v>
      </c>
      <c r="E10" s="44"/>
      <c r="F10" s="45">
        <f t="shared" si="0"/>
        <v>62400000</v>
      </c>
    </row>
    <row r="11" spans="1:7" ht="13.5" customHeight="1" x14ac:dyDescent="0.35">
      <c r="A11" s="98">
        <v>45293</v>
      </c>
      <c r="B11" s="41" t="s">
        <v>15</v>
      </c>
      <c r="C11" s="41" t="s">
        <v>236</v>
      </c>
      <c r="D11" s="44">
        <v>500000</v>
      </c>
      <c r="E11" s="44"/>
      <c r="F11" s="45">
        <f t="shared" si="0"/>
        <v>62900000</v>
      </c>
    </row>
    <row r="12" spans="1:7" ht="13.5" customHeight="1" x14ac:dyDescent="0.35">
      <c r="A12" s="98">
        <v>45293</v>
      </c>
      <c r="B12" s="41" t="s">
        <v>238</v>
      </c>
      <c r="C12" s="41" t="s">
        <v>236</v>
      </c>
      <c r="D12" s="44">
        <v>500000</v>
      </c>
      <c r="E12" s="44"/>
      <c r="F12" s="45">
        <f t="shared" si="0"/>
        <v>63400000</v>
      </c>
    </row>
    <row r="13" spans="1:7" ht="13.5" customHeight="1" x14ac:dyDescent="0.35">
      <c r="A13" s="98">
        <v>45293</v>
      </c>
      <c r="B13" s="41" t="s">
        <v>239</v>
      </c>
      <c r="C13" s="41" t="s">
        <v>236</v>
      </c>
      <c r="D13" s="44">
        <v>1000000</v>
      </c>
      <c r="E13" s="44"/>
      <c r="F13" s="45">
        <f t="shared" si="0"/>
        <v>64400000</v>
      </c>
    </row>
    <row r="14" spans="1:7" ht="13.5" customHeight="1" x14ac:dyDescent="0.35">
      <c r="A14" s="98">
        <v>45293</v>
      </c>
      <c r="B14" s="41" t="s">
        <v>18</v>
      </c>
      <c r="C14" s="41" t="s">
        <v>236</v>
      </c>
      <c r="D14" s="44">
        <v>2000000</v>
      </c>
      <c r="E14" s="44"/>
      <c r="F14" s="45">
        <f t="shared" si="0"/>
        <v>66400000</v>
      </c>
    </row>
    <row r="15" spans="1:7" ht="13.5" customHeight="1" x14ac:dyDescent="0.35">
      <c r="A15" s="98">
        <v>45293</v>
      </c>
      <c r="B15" s="41" t="s">
        <v>240</v>
      </c>
      <c r="C15" s="41" t="s">
        <v>236</v>
      </c>
      <c r="D15" s="44">
        <v>5000000</v>
      </c>
      <c r="E15" s="44"/>
      <c r="F15" s="45">
        <f t="shared" si="0"/>
        <v>71400000</v>
      </c>
    </row>
    <row r="16" spans="1:7" ht="13.5" customHeight="1" x14ac:dyDescent="0.35">
      <c r="A16" s="98">
        <v>45293</v>
      </c>
      <c r="B16" s="41" t="s">
        <v>241</v>
      </c>
      <c r="C16" s="41" t="s">
        <v>236</v>
      </c>
      <c r="D16" s="44">
        <v>3000000</v>
      </c>
      <c r="E16" s="44"/>
      <c r="F16" s="45">
        <f t="shared" si="0"/>
        <v>74400000</v>
      </c>
    </row>
    <row r="17" spans="1:6" ht="13.5" customHeight="1" x14ac:dyDescent="0.35">
      <c r="A17" s="98">
        <v>45293</v>
      </c>
      <c r="B17" s="41" t="s">
        <v>21</v>
      </c>
      <c r="C17" s="41" t="s">
        <v>236</v>
      </c>
      <c r="D17" s="44">
        <v>2500000</v>
      </c>
      <c r="E17" s="44"/>
      <c r="F17" s="45">
        <f t="shared" si="0"/>
        <v>76900000</v>
      </c>
    </row>
    <row r="18" spans="1:6" ht="13.5" customHeight="1" x14ac:dyDescent="0.35">
      <c r="A18" s="98">
        <v>45294</v>
      </c>
      <c r="B18" s="41" t="s">
        <v>242</v>
      </c>
      <c r="C18" s="41" t="s">
        <v>236</v>
      </c>
      <c r="D18" s="44">
        <v>2000000</v>
      </c>
      <c r="E18" s="44"/>
      <c r="F18" s="45">
        <f t="shared" si="0"/>
        <v>78900000</v>
      </c>
    </row>
    <row r="19" spans="1:6" ht="13.5" customHeight="1" x14ac:dyDescent="0.35">
      <c r="A19" s="98">
        <v>45383</v>
      </c>
      <c r="B19" s="41" t="s">
        <v>23</v>
      </c>
      <c r="C19" s="41" t="s">
        <v>236</v>
      </c>
      <c r="D19" s="44">
        <v>300000</v>
      </c>
      <c r="E19" s="44"/>
      <c r="F19" s="45">
        <f t="shared" si="0"/>
        <v>79200000</v>
      </c>
    </row>
    <row r="20" spans="1:6" ht="13.5" customHeight="1" x14ac:dyDescent="0.35">
      <c r="A20" s="98">
        <v>45383</v>
      </c>
      <c r="B20" s="41" t="s">
        <v>243</v>
      </c>
      <c r="C20" s="41" t="s">
        <v>236</v>
      </c>
      <c r="D20" s="44">
        <v>2000000</v>
      </c>
      <c r="E20" s="44"/>
      <c r="F20" s="45">
        <f t="shared" si="0"/>
        <v>81200000</v>
      </c>
    </row>
    <row r="21" spans="1:6" ht="13.5" customHeight="1" x14ac:dyDescent="0.35">
      <c r="A21" s="98">
        <v>45383</v>
      </c>
      <c r="B21" s="41" t="s">
        <v>25</v>
      </c>
      <c r="C21" s="41" t="s">
        <v>236</v>
      </c>
      <c r="D21" s="44">
        <v>500000</v>
      </c>
      <c r="E21" s="44"/>
      <c r="F21" s="45">
        <f t="shared" si="0"/>
        <v>81700000</v>
      </c>
    </row>
    <row r="22" spans="1:6" ht="13.5" customHeight="1" x14ac:dyDescent="0.35">
      <c r="A22" s="98">
        <v>45383</v>
      </c>
      <c r="B22" s="41" t="s">
        <v>26</v>
      </c>
      <c r="C22" s="41" t="s">
        <v>236</v>
      </c>
      <c r="D22" s="44">
        <v>5000000</v>
      </c>
      <c r="E22" s="44"/>
      <c r="F22" s="45">
        <f t="shared" si="0"/>
        <v>86700000</v>
      </c>
    </row>
    <row r="23" spans="1:6" ht="13.5" customHeight="1" x14ac:dyDescent="0.35">
      <c r="A23" s="98">
        <v>45413</v>
      </c>
      <c r="B23" s="41" t="s">
        <v>244</v>
      </c>
      <c r="C23" s="41" t="s">
        <v>236</v>
      </c>
      <c r="D23" s="44">
        <v>600000</v>
      </c>
      <c r="E23" s="44"/>
      <c r="F23" s="45">
        <f t="shared" si="0"/>
        <v>87300000</v>
      </c>
    </row>
    <row r="24" spans="1:6" ht="13.5" customHeight="1" x14ac:dyDescent="0.35">
      <c r="A24" s="98">
        <v>45444</v>
      </c>
      <c r="B24" s="41" t="s">
        <v>28</v>
      </c>
      <c r="C24" s="41" t="s">
        <v>236</v>
      </c>
      <c r="D24" s="44">
        <v>2000000</v>
      </c>
      <c r="E24" s="44"/>
      <c r="F24" s="45">
        <f t="shared" si="0"/>
        <v>89300000</v>
      </c>
    </row>
    <row r="25" spans="1:6" ht="13.5" customHeight="1" x14ac:dyDescent="0.35">
      <c r="A25" s="98">
        <v>45505</v>
      </c>
      <c r="B25" s="41" t="s">
        <v>245</v>
      </c>
      <c r="C25" s="41" t="s">
        <v>236</v>
      </c>
      <c r="D25" s="44"/>
      <c r="E25" s="44">
        <v>80000000</v>
      </c>
      <c r="F25" s="45">
        <f t="shared" si="0"/>
        <v>9300000</v>
      </c>
    </row>
    <row r="26" spans="1:6" ht="13.5" customHeight="1" x14ac:dyDescent="0.35">
      <c r="A26" s="98">
        <v>45505</v>
      </c>
      <c r="B26" s="41" t="s">
        <v>246</v>
      </c>
      <c r="C26" s="41" t="s">
        <v>236</v>
      </c>
      <c r="D26" s="44">
        <v>1000000</v>
      </c>
      <c r="E26" s="44"/>
      <c r="F26" s="45">
        <f t="shared" si="0"/>
        <v>10300000</v>
      </c>
    </row>
    <row r="27" spans="1:6" ht="13.5" customHeight="1" x14ac:dyDescent="0.35">
      <c r="A27" s="98">
        <v>45300</v>
      </c>
      <c r="B27" s="41" t="s">
        <v>247</v>
      </c>
      <c r="C27" s="41" t="s">
        <v>236</v>
      </c>
      <c r="D27" s="44">
        <v>1260000</v>
      </c>
      <c r="E27" s="44"/>
      <c r="F27" s="45">
        <f t="shared" si="0"/>
        <v>11560000</v>
      </c>
    </row>
    <row r="28" spans="1:6" ht="13.5" customHeight="1" x14ac:dyDescent="0.35">
      <c r="A28" s="98">
        <v>45300</v>
      </c>
      <c r="B28" s="41" t="s">
        <v>1</v>
      </c>
      <c r="C28" s="41" t="s">
        <v>236</v>
      </c>
      <c r="D28" s="44">
        <v>500000</v>
      </c>
      <c r="E28" s="44"/>
      <c r="F28" s="45">
        <f t="shared" si="0"/>
        <v>12060000</v>
      </c>
    </row>
    <row r="29" spans="1:6" ht="13.5" customHeight="1" x14ac:dyDescent="0.35">
      <c r="A29" s="98">
        <v>45300</v>
      </c>
      <c r="B29" s="41" t="s">
        <v>248</v>
      </c>
      <c r="C29" s="41" t="s">
        <v>236</v>
      </c>
      <c r="D29" s="44">
        <v>500000</v>
      </c>
      <c r="E29" s="44"/>
      <c r="F29" s="45">
        <f t="shared" si="0"/>
        <v>12560000</v>
      </c>
    </row>
    <row r="30" spans="1:6" ht="13.5" customHeight="1" x14ac:dyDescent="0.35">
      <c r="A30" s="98">
        <v>45301</v>
      </c>
      <c r="B30" s="41" t="s">
        <v>3</v>
      </c>
      <c r="C30" s="41" t="s">
        <v>236</v>
      </c>
      <c r="D30" s="44">
        <v>1000000</v>
      </c>
      <c r="E30" s="44"/>
      <c r="F30" s="45">
        <f t="shared" si="0"/>
        <v>13560000</v>
      </c>
    </row>
    <row r="31" spans="1:6" ht="13.5" customHeight="1" x14ac:dyDescent="0.35">
      <c r="A31" s="98">
        <v>45301</v>
      </c>
      <c r="B31" s="41" t="s">
        <v>4</v>
      </c>
      <c r="C31" s="41" t="s">
        <v>236</v>
      </c>
      <c r="D31" s="44">
        <v>1000000</v>
      </c>
      <c r="E31" s="44"/>
      <c r="F31" s="45">
        <f t="shared" si="0"/>
        <v>14560000</v>
      </c>
    </row>
    <row r="32" spans="1:6" ht="13.5" customHeight="1" x14ac:dyDescent="0.35">
      <c r="A32" s="98">
        <v>45301</v>
      </c>
      <c r="B32" s="41" t="s">
        <v>249</v>
      </c>
      <c r="C32" s="41" t="s">
        <v>236</v>
      </c>
      <c r="D32" s="44">
        <v>200000</v>
      </c>
      <c r="E32" s="44"/>
      <c r="F32" s="45">
        <f t="shared" si="0"/>
        <v>14760000</v>
      </c>
    </row>
    <row r="33" spans="1:8" ht="13.5" customHeight="1" x14ac:dyDescent="0.35">
      <c r="A33" s="98">
        <v>45302</v>
      </c>
      <c r="B33" s="41" t="s">
        <v>1</v>
      </c>
      <c r="C33" s="41" t="s">
        <v>236</v>
      </c>
      <c r="D33" s="44">
        <v>1000000</v>
      </c>
      <c r="E33" s="44"/>
      <c r="F33" s="45">
        <f t="shared" si="0"/>
        <v>15760000</v>
      </c>
    </row>
    <row r="34" spans="1:8" ht="13.5" customHeight="1" x14ac:dyDescent="0.35">
      <c r="A34" s="98">
        <v>45302</v>
      </c>
      <c r="B34" s="41" t="s">
        <v>6</v>
      </c>
      <c r="C34" s="41" t="s">
        <v>236</v>
      </c>
      <c r="D34" s="44">
        <v>200000</v>
      </c>
      <c r="E34" s="44"/>
      <c r="F34" s="45">
        <f t="shared" si="0"/>
        <v>15960000</v>
      </c>
    </row>
    <row r="35" spans="1:8" ht="13.5" customHeight="1" x14ac:dyDescent="0.35">
      <c r="A35" s="98">
        <v>45302</v>
      </c>
      <c r="B35" s="41" t="s">
        <v>250</v>
      </c>
      <c r="C35" s="41" t="s">
        <v>236</v>
      </c>
      <c r="D35" s="44">
        <v>500000</v>
      </c>
      <c r="E35" s="44"/>
      <c r="F35" s="45">
        <f t="shared" si="0"/>
        <v>16460000</v>
      </c>
    </row>
    <row r="36" spans="1:8" ht="13.5" customHeight="1" x14ac:dyDescent="0.35">
      <c r="A36" s="98">
        <v>45303</v>
      </c>
      <c r="B36" s="41" t="s">
        <v>251</v>
      </c>
      <c r="C36" s="41" t="s">
        <v>236</v>
      </c>
      <c r="D36" s="44">
        <v>1000000</v>
      </c>
      <c r="E36" s="44"/>
      <c r="F36" s="45">
        <f t="shared" si="0"/>
        <v>17460000</v>
      </c>
    </row>
    <row r="37" spans="1:8" ht="13.5" customHeight="1" x14ac:dyDescent="0.35">
      <c r="A37" s="98">
        <v>45307</v>
      </c>
      <c r="B37" s="41" t="s">
        <v>252</v>
      </c>
      <c r="C37" s="41" t="s">
        <v>236</v>
      </c>
      <c r="D37" s="44">
        <v>200000</v>
      </c>
      <c r="E37" s="44"/>
      <c r="F37" s="45">
        <f t="shared" si="0"/>
        <v>17660000</v>
      </c>
    </row>
    <row r="38" spans="1:8" ht="13.4" customHeight="1" x14ac:dyDescent="0.35">
      <c r="A38" s="98">
        <v>45328</v>
      </c>
      <c r="B38" s="41" t="s">
        <v>17</v>
      </c>
      <c r="C38" s="41" t="s">
        <v>236</v>
      </c>
      <c r="D38" s="44">
        <v>9000000</v>
      </c>
      <c r="E38" s="48"/>
      <c r="F38" s="45">
        <f t="shared" si="0"/>
        <v>26660000</v>
      </c>
      <c r="H38" s="47"/>
    </row>
    <row r="39" spans="1:8" ht="13.5" customHeight="1" x14ac:dyDescent="0.35">
      <c r="A39" s="98">
        <v>45386</v>
      </c>
      <c r="B39" s="41" t="s">
        <v>41</v>
      </c>
      <c r="C39" s="41" t="s">
        <v>236</v>
      </c>
      <c r="D39" s="44">
        <v>1000000</v>
      </c>
      <c r="E39" s="44"/>
      <c r="F39" s="45">
        <f t="shared" si="0"/>
        <v>27660000</v>
      </c>
    </row>
    <row r="40" spans="1:8" ht="13.5" customHeight="1" x14ac:dyDescent="0.35">
      <c r="A40" s="98">
        <v>45391</v>
      </c>
      <c r="B40" s="41" t="s">
        <v>42</v>
      </c>
      <c r="C40" s="41" t="s">
        <v>236</v>
      </c>
      <c r="D40" s="44">
        <v>500000</v>
      </c>
      <c r="E40" s="44"/>
      <c r="F40" s="45">
        <f t="shared" si="0"/>
        <v>28160000</v>
      </c>
    </row>
    <row r="41" spans="1:8" ht="13.5" customHeight="1" x14ac:dyDescent="0.35">
      <c r="A41" s="98">
        <v>45391</v>
      </c>
      <c r="B41" s="41" t="s">
        <v>43</v>
      </c>
      <c r="C41" s="41" t="s">
        <v>236</v>
      </c>
      <c r="D41" s="44">
        <v>200000</v>
      </c>
      <c r="E41" s="44"/>
      <c r="F41" s="45">
        <f t="shared" si="0"/>
        <v>28360000</v>
      </c>
    </row>
    <row r="42" spans="1:8" ht="13.5" customHeight="1" x14ac:dyDescent="0.35">
      <c r="A42" s="98">
        <v>45400</v>
      </c>
      <c r="B42" s="41" t="s">
        <v>253</v>
      </c>
      <c r="C42" s="41" t="s">
        <v>254</v>
      </c>
      <c r="D42" s="44"/>
      <c r="E42" s="44">
        <v>17460000</v>
      </c>
      <c r="F42" s="45">
        <f t="shared" si="0"/>
        <v>10900000</v>
      </c>
    </row>
    <row r="43" spans="1:8" ht="26" customHeight="1" x14ac:dyDescent="0.35">
      <c r="A43" s="98">
        <v>45400</v>
      </c>
      <c r="B43" s="60">
        <v>1501</v>
      </c>
      <c r="C43" s="41" t="s">
        <v>255</v>
      </c>
      <c r="D43" s="44">
        <v>8809000</v>
      </c>
      <c r="E43" s="44"/>
      <c r="F43" s="45">
        <f t="shared" si="0"/>
        <v>19709000</v>
      </c>
    </row>
    <row r="44" spans="1:8" ht="26" customHeight="1" x14ac:dyDescent="0.35">
      <c r="A44" s="98">
        <v>45400</v>
      </c>
      <c r="B44" s="41" t="s">
        <v>253</v>
      </c>
      <c r="C44" s="41" t="s">
        <v>255</v>
      </c>
      <c r="D44" s="44"/>
      <c r="E44" s="44">
        <v>8809000</v>
      </c>
      <c r="F44" s="45">
        <f t="shared" si="0"/>
        <v>10900000</v>
      </c>
    </row>
    <row r="45" spans="1:8" ht="13.5" customHeight="1" x14ac:dyDescent="0.35">
      <c r="A45" s="98">
        <v>45434</v>
      </c>
      <c r="B45" s="41" t="s">
        <v>256</v>
      </c>
      <c r="C45" s="41" t="s">
        <v>236</v>
      </c>
      <c r="D45" s="44">
        <v>5000000</v>
      </c>
      <c r="E45" s="44"/>
      <c r="F45" s="45">
        <f t="shared" si="0"/>
        <v>15900000</v>
      </c>
    </row>
    <row r="46" spans="1:8" ht="13.5" customHeight="1" x14ac:dyDescent="0.35">
      <c r="A46" s="126">
        <v>45455</v>
      </c>
      <c r="B46" s="41" t="s">
        <v>270</v>
      </c>
      <c r="C46" s="41" t="s">
        <v>271</v>
      </c>
      <c r="D46" s="44">
        <v>1000000</v>
      </c>
      <c r="E46" s="44"/>
      <c r="F46" s="45">
        <f t="shared" si="0"/>
        <v>16900000</v>
      </c>
    </row>
    <row r="47" spans="1:8" ht="13.5" customHeight="1" x14ac:dyDescent="0.35">
      <c r="A47" s="98">
        <v>45468</v>
      </c>
      <c r="B47" s="41" t="s">
        <v>256</v>
      </c>
      <c r="C47" s="41" t="s">
        <v>236</v>
      </c>
      <c r="D47" s="44"/>
      <c r="E47" s="44">
        <v>5000000</v>
      </c>
      <c r="F47" s="45">
        <f t="shared" si="0"/>
        <v>11900000</v>
      </c>
    </row>
    <row r="48" spans="1:8" s="61" customFormat="1" ht="19" customHeight="1" x14ac:dyDescent="0.35">
      <c r="A48" s="99"/>
      <c r="B48" s="100" t="s">
        <v>257</v>
      </c>
      <c r="C48" s="100"/>
      <c r="D48" s="101">
        <f>SUM(D6:D47)</f>
        <v>123169000</v>
      </c>
      <c r="E48" s="101">
        <f>SUM(E6:E47)</f>
        <v>111269000</v>
      </c>
      <c r="F48" s="102">
        <f>+D48-E48</f>
        <v>11900000</v>
      </c>
    </row>
    <row r="49" spans="1:6" ht="13.5" customHeight="1" x14ac:dyDescent="0.35">
      <c r="A49" s="49"/>
      <c r="B49" s="31"/>
      <c r="C49" s="31"/>
      <c r="D49" s="50"/>
      <c r="E49" s="50"/>
      <c r="F49" s="51"/>
    </row>
    <row r="50" spans="1:6" ht="13.5" customHeight="1" x14ac:dyDescent="0.35">
      <c r="A50" s="49"/>
      <c r="B50" s="31"/>
      <c r="C50" s="31"/>
      <c r="D50" s="50"/>
      <c r="E50" s="50"/>
      <c r="F50" s="51"/>
    </row>
    <row r="51" spans="1:6" ht="13.5" customHeight="1" x14ac:dyDescent="0.35">
      <c r="A51" s="49"/>
      <c r="B51" s="31"/>
      <c r="C51" s="31"/>
      <c r="D51" s="50"/>
      <c r="E51" s="50"/>
      <c r="F51" s="51"/>
    </row>
  </sheetData>
  <mergeCells count="2">
    <mergeCell ref="A2:F2"/>
    <mergeCell ref="D3:E3"/>
  </mergeCells>
  <pageMargins left="0.17" right="0.17" top="0.31"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52B51-6359-445F-B1CE-0C761F6A9E35}">
  <dimension ref="A1:G74"/>
  <sheetViews>
    <sheetView topLeftCell="A61" zoomScale="90" zoomScaleNormal="90" workbookViewId="0">
      <selection activeCell="C77" sqref="C77"/>
    </sheetView>
  </sheetViews>
  <sheetFormatPr defaultColWidth="8.81640625" defaultRowHeight="14" x14ac:dyDescent="0.35"/>
  <cols>
    <col min="1" max="1" width="11" style="17" customWidth="1"/>
    <col min="2" max="2" width="46.81640625" style="18" customWidth="1"/>
    <col min="3" max="4" width="14.36328125" style="19" customWidth="1"/>
    <col min="5" max="5" width="14.36328125" style="21" customWidth="1"/>
    <col min="6" max="6" width="15.54296875" style="16" customWidth="1"/>
    <col min="7" max="7" width="10" style="16" bestFit="1" customWidth="1"/>
    <col min="8" max="8" width="8.81640625" style="16"/>
    <col min="9" max="9" width="4" style="16" bestFit="1" customWidth="1"/>
    <col min="10" max="10" width="9.81640625" style="16" bestFit="1" customWidth="1"/>
    <col min="11" max="255" width="8.81640625" style="16"/>
    <col min="256" max="256" width="12.7265625" style="16" customWidth="1"/>
    <col min="257" max="257" width="53.1796875" style="16" bestFit="1" customWidth="1"/>
    <col min="258" max="258" width="14.7265625" style="16" customWidth="1"/>
    <col min="259" max="259" width="12.7265625" style="16" customWidth="1"/>
    <col min="260" max="260" width="13.1796875" style="16" customWidth="1"/>
    <col min="261" max="261" width="16" style="16" customWidth="1"/>
    <col min="262" max="511" width="8.81640625" style="16"/>
    <col min="512" max="512" width="12.7265625" style="16" customWidth="1"/>
    <col min="513" max="513" width="53.1796875" style="16" bestFit="1" customWidth="1"/>
    <col min="514" max="514" width="14.7265625" style="16" customWidth="1"/>
    <col min="515" max="515" width="12.7265625" style="16" customWidth="1"/>
    <col min="516" max="516" width="13.1796875" style="16" customWidth="1"/>
    <col min="517" max="517" width="16" style="16" customWidth="1"/>
    <col min="518" max="767" width="8.81640625" style="16"/>
    <col min="768" max="768" width="12.7265625" style="16" customWidth="1"/>
    <col min="769" max="769" width="53.1796875" style="16" bestFit="1" customWidth="1"/>
    <col min="770" max="770" width="14.7265625" style="16" customWidth="1"/>
    <col min="771" max="771" width="12.7265625" style="16" customWidth="1"/>
    <col min="772" max="772" width="13.1796875" style="16" customWidth="1"/>
    <col min="773" max="773" width="16" style="16" customWidth="1"/>
    <col min="774" max="1023" width="8.81640625" style="16"/>
    <col min="1024" max="1024" width="12.7265625" style="16" customWidth="1"/>
    <col min="1025" max="1025" width="53.1796875" style="16" bestFit="1" customWidth="1"/>
    <col min="1026" max="1026" width="14.7265625" style="16" customWidth="1"/>
    <col min="1027" max="1027" width="12.7265625" style="16" customWidth="1"/>
    <col min="1028" max="1028" width="13.1796875" style="16" customWidth="1"/>
    <col min="1029" max="1029" width="16" style="16" customWidth="1"/>
    <col min="1030" max="1279" width="8.81640625" style="16"/>
    <col min="1280" max="1280" width="12.7265625" style="16" customWidth="1"/>
    <col min="1281" max="1281" width="53.1796875" style="16" bestFit="1" customWidth="1"/>
    <col min="1282" max="1282" width="14.7265625" style="16" customWidth="1"/>
    <col min="1283" max="1283" width="12.7265625" style="16" customWidth="1"/>
    <col min="1284" max="1284" width="13.1796875" style="16" customWidth="1"/>
    <col min="1285" max="1285" width="16" style="16" customWidth="1"/>
    <col min="1286" max="1535" width="8.81640625" style="16"/>
    <col min="1536" max="1536" width="12.7265625" style="16" customWidth="1"/>
    <col min="1537" max="1537" width="53.1796875" style="16" bestFit="1" customWidth="1"/>
    <col min="1538" max="1538" width="14.7265625" style="16" customWidth="1"/>
    <col min="1539" max="1539" width="12.7265625" style="16" customWidth="1"/>
    <col min="1540" max="1540" width="13.1796875" style="16" customWidth="1"/>
    <col min="1541" max="1541" width="16" style="16" customWidth="1"/>
    <col min="1542" max="1791" width="8.81640625" style="16"/>
    <col min="1792" max="1792" width="12.7265625" style="16" customWidth="1"/>
    <col min="1793" max="1793" width="53.1796875" style="16" bestFit="1" customWidth="1"/>
    <col min="1794" max="1794" width="14.7265625" style="16" customWidth="1"/>
    <col min="1795" max="1795" width="12.7265625" style="16" customWidth="1"/>
    <col min="1796" max="1796" width="13.1796875" style="16" customWidth="1"/>
    <col min="1797" max="1797" width="16" style="16" customWidth="1"/>
    <col min="1798" max="2047" width="8.81640625" style="16"/>
    <col min="2048" max="2048" width="12.7265625" style="16" customWidth="1"/>
    <col min="2049" max="2049" width="53.1796875" style="16" bestFit="1" customWidth="1"/>
    <col min="2050" max="2050" width="14.7265625" style="16" customWidth="1"/>
    <col min="2051" max="2051" width="12.7265625" style="16" customWidth="1"/>
    <col min="2052" max="2052" width="13.1796875" style="16" customWidth="1"/>
    <col min="2053" max="2053" width="16" style="16" customWidth="1"/>
    <col min="2054" max="2303" width="8.81640625" style="16"/>
    <col min="2304" max="2304" width="12.7265625" style="16" customWidth="1"/>
    <col min="2305" max="2305" width="53.1796875" style="16" bestFit="1" customWidth="1"/>
    <col min="2306" max="2306" width="14.7265625" style="16" customWidth="1"/>
    <col min="2307" max="2307" width="12.7265625" style="16" customWidth="1"/>
    <col min="2308" max="2308" width="13.1796875" style="16" customWidth="1"/>
    <col min="2309" max="2309" width="16" style="16" customWidth="1"/>
    <col min="2310" max="2559" width="8.81640625" style="16"/>
    <col min="2560" max="2560" width="12.7265625" style="16" customWidth="1"/>
    <col min="2561" max="2561" width="53.1796875" style="16" bestFit="1" customWidth="1"/>
    <col min="2562" max="2562" width="14.7265625" style="16" customWidth="1"/>
    <col min="2563" max="2563" width="12.7265625" style="16" customWidth="1"/>
    <col min="2564" max="2564" width="13.1796875" style="16" customWidth="1"/>
    <col min="2565" max="2565" width="16" style="16" customWidth="1"/>
    <col min="2566" max="2815" width="8.81640625" style="16"/>
    <col min="2816" max="2816" width="12.7265625" style="16" customWidth="1"/>
    <col min="2817" max="2817" width="53.1796875" style="16" bestFit="1" customWidth="1"/>
    <col min="2818" max="2818" width="14.7265625" style="16" customWidth="1"/>
    <col min="2819" max="2819" width="12.7265625" style="16" customWidth="1"/>
    <col min="2820" max="2820" width="13.1796875" style="16" customWidth="1"/>
    <col min="2821" max="2821" width="16" style="16" customWidth="1"/>
    <col min="2822" max="3071" width="8.81640625" style="16"/>
    <col min="3072" max="3072" width="12.7265625" style="16" customWidth="1"/>
    <col min="3073" max="3073" width="53.1796875" style="16" bestFit="1" customWidth="1"/>
    <col min="3074" max="3074" width="14.7265625" style="16" customWidth="1"/>
    <col min="3075" max="3075" width="12.7265625" style="16" customWidth="1"/>
    <col min="3076" max="3076" width="13.1796875" style="16" customWidth="1"/>
    <col min="3077" max="3077" width="16" style="16" customWidth="1"/>
    <col min="3078" max="3327" width="8.81640625" style="16"/>
    <col min="3328" max="3328" width="12.7265625" style="16" customWidth="1"/>
    <col min="3329" max="3329" width="53.1796875" style="16" bestFit="1" customWidth="1"/>
    <col min="3330" max="3330" width="14.7265625" style="16" customWidth="1"/>
    <col min="3331" max="3331" width="12.7265625" style="16" customWidth="1"/>
    <col min="3332" max="3332" width="13.1796875" style="16" customWidth="1"/>
    <col min="3333" max="3333" width="16" style="16" customWidth="1"/>
    <col min="3334" max="3583" width="8.81640625" style="16"/>
    <col min="3584" max="3584" width="12.7265625" style="16" customWidth="1"/>
    <col min="3585" max="3585" width="53.1796875" style="16" bestFit="1" customWidth="1"/>
    <col min="3586" max="3586" width="14.7265625" style="16" customWidth="1"/>
    <col min="3587" max="3587" width="12.7265625" style="16" customWidth="1"/>
    <col min="3588" max="3588" width="13.1796875" style="16" customWidth="1"/>
    <col min="3589" max="3589" width="16" style="16" customWidth="1"/>
    <col min="3590" max="3839" width="8.81640625" style="16"/>
    <col min="3840" max="3840" width="12.7265625" style="16" customWidth="1"/>
    <col min="3841" max="3841" width="53.1796875" style="16" bestFit="1" customWidth="1"/>
    <col min="3842" max="3842" width="14.7265625" style="16" customWidth="1"/>
    <col min="3843" max="3843" width="12.7265625" style="16" customWidth="1"/>
    <col min="3844" max="3844" width="13.1796875" style="16" customWidth="1"/>
    <col min="3845" max="3845" width="16" style="16" customWidth="1"/>
    <col min="3846" max="4095" width="8.81640625" style="16"/>
    <col min="4096" max="4096" width="12.7265625" style="16" customWidth="1"/>
    <col min="4097" max="4097" width="53.1796875" style="16" bestFit="1" customWidth="1"/>
    <col min="4098" max="4098" width="14.7265625" style="16" customWidth="1"/>
    <col min="4099" max="4099" width="12.7265625" style="16" customWidth="1"/>
    <col min="4100" max="4100" width="13.1796875" style="16" customWidth="1"/>
    <col min="4101" max="4101" width="16" style="16" customWidth="1"/>
    <col min="4102" max="4351" width="8.81640625" style="16"/>
    <col min="4352" max="4352" width="12.7265625" style="16" customWidth="1"/>
    <col min="4353" max="4353" width="53.1796875" style="16" bestFit="1" customWidth="1"/>
    <col min="4354" max="4354" width="14.7265625" style="16" customWidth="1"/>
    <col min="4355" max="4355" width="12.7265625" style="16" customWidth="1"/>
    <col min="4356" max="4356" width="13.1796875" style="16" customWidth="1"/>
    <col min="4357" max="4357" width="16" style="16" customWidth="1"/>
    <col min="4358" max="4607" width="8.81640625" style="16"/>
    <col min="4608" max="4608" width="12.7265625" style="16" customWidth="1"/>
    <col min="4609" max="4609" width="53.1796875" style="16" bestFit="1" customWidth="1"/>
    <col min="4610" max="4610" width="14.7265625" style="16" customWidth="1"/>
    <col min="4611" max="4611" width="12.7265625" style="16" customWidth="1"/>
    <col min="4612" max="4612" width="13.1796875" style="16" customWidth="1"/>
    <col min="4613" max="4613" width="16" style="16" customWidth="1"/>
    <col min="4614" max="4863" width="8.81640625" style="16"/>
    <col min="4864" max="4864" width="12.7265625" style="16" customWidth="1"/>
    <col min="4865" max="4865" width="53.1796875" style="16" bestFit="1" customWidth="1"/>
    <col min="4866" max="4866" width="14.7265625" style="16" customWidth="1"/>
    <col min="4867" max="4867" width="12.7265625" style="16" customWidth="1"/>
    <col min="4868" max="4868" width="13.1796875" style="16" customWidth="1"/>
    <col min="4869" max="4869" width="16" style="16" customWidth="1"/>
    <col min="4870" max="5119" width="8.81640625" style="16"/>
    <col min="5120" max="5120" width="12.7265625" style="16" customWidth="1"/>
    <col min="5121" max="5121" width="53.1796875" style="16" bestFit="1" customWidth="1"/>
    <col min="5122" max="5122" width="14.7265625" style="16" customWidth="1"/>
    <col min="5123" max="5123" width="12.7265625" style="16" customWidth="1"/>
    <col min="5124" max="5124" width="13.1796875" style="16" customWidth="1"/>
    <col min="5125" max="5125" width="16" style="16" customWidth="1"/>
    <col min="5126" max="5375" width="8.81640625" style="16"/>
    <col min="5376" max="5376" width="12.7265625" style="16" customWidth="1"/>
    <col min="5377" max="5377" width="53.1796875" style="16" bestFit="1" customWidth="1"/>
    <col min="5378" max="5378" width="14.7265625" style="16" customWidth="1"/>
    <col min="5379" max="5379" width="12.7265625" style="16" customWidth="1"/>
    <col min="5380" max="5380" width="13.1796875" style="16" customWidth="1"/>
    <col min="5381" max="5381" width="16" style="16" customWidth="1"/>
    <col min="5382" max="5631" width="8.81640625" style="16"/>
    <col min="5632" max="5632" width="12.7265625" style="16" customWidth="1"/>
    <col min="5633" max="5633" width="53.1796875" style="16" bestFit="1" customWidth="1"/>
    <col min="5634" max="5634" width="14.7265625" style="16" customWidth="1"/>
    <col min="5635" max="5635" width="12.7265625" style="16" customWidth="1"/>
    <col min="5636" max="5636" width="13.1796875" style="16" customWidth="1"/>
    <col min="5637" max="5637" width="16" style="16" customWidth="1"/>
    <col min="5638" max="5887" width="8.81640625" style="16"/>
    <col min="5888" max="5888" width="12.7265625" style="16" customWidth="1"/>
    <col min="5889" max="5889" width="53.1796875" style="16" bestFit="1" customWidth="1"/>
    <col min="5890" max="5890" width="14.7265625" style="16" customWidth="1"/>
    <col min="5891" max="5891" width="12.7265625" style="16" customWidth="1"/>
    <col min="5892" max="5892" width="13.1796875" style="16" customWidth="1"/>
    <col min="5893" max="5893" width="16" style="16" customWidth="1"/>
    <col min="5894" max="6143" width="8.81640625" style="16"/>
    <col min="6144" max="6144" width="12.7265625" style="16" customWidth="1"/>
    <col min="6145" max="6145" width="53.1796875" style="16" bestFit="1" customWidth="1"/>
    <col min="6146" max="6146" width="14.7265625" style="16" customWidth="1"/>
    <col min="6147" max="6147" width="12.7265625" style="16" customWidth="1"/>
    <col min="6148" max="6148" width="13.1796875" style="16" customWidth="1"/>
    <col min="6149" max="6149" width="16" style="16" customWidth="1"/>
    <col min="6150" max="6399" width="8.81640625" style="16"/>
    <col min="6400" max="6400" width="12.7265625" style="16" customWidth="1"/>
    <col min="6401" max="6401" width="53.1796875" style="16" bestFit="1" customWidth="1"/>
    <col min="6402" max="6402" width="14.7265625" style="16" customWidth="1"/>
    <col min="6403" max="6403" width="12.7265625" style="16" customWidth="1"/>
    <col min="6404" max="6404" width="13.1796875" style="16" customWidth="1"/>
    <col min="6405" max="6405" width="16" style="16" customWidth="1"/>
    <col min="6406" max="6655" width="8.81640625" style="16"/>
    <col min="6656" max="6656" width="12.7265625" style="16" customWidth="1"/>
    <col min="6657" max="6657" width="53.1796875" style="16" bestFit="1" customWidth="1"/>
    <col min="6658" max="6658" width="14.7265625" style="16" customWidth="1"/>
    <col min="6659" max="6659" width="12.7265625" style="16" customWidth="1"/>
    <col min="6660" max="6660" width="13.1796875" style="16" customWidth="1"/>
    <col min="6661" max="6661" width="16" style="16" customWidth="1"/>
    <col min="6662" max="6911" width="8.81640625" style="16"/>
    <col min="6912" max="6912" width="12.7265625" style="16" customWidth="1"/>
    <col min="6913" max="6913" width="53.1796875" style="16" bestFit="1" customWidth="1"/>
    <col min="6914" max="6914" width="14.7265625" style="16" customWidth="1"/>
    <col min="6915" max="6915" width="12.7265625" style="16" customWidth="1"/>
    <col min="6916" max="6916" width="13.1796875" style="16" customWidth="1"/>
    <col min="6917" max="6917" width="16" style="16" customWidth="1"/>
    <col min="6918" max="7167" width="8.81640625" style="16"/>
    <col min="7168" max="7168" width="12.7265625" style="16" customWidth="1"/>
    <col min="7169" max="7169" width="53.1796875" style="16" bestFit="1" customWidth="1"/>
    <col min="7170" max="7170" width="14.7265625" style="16" customWidth="1"/>
    <col min="7171" max="7171" width="12.7265625" style="16" customWidth="1"/>
    <col min="7172" max="7172" width="13.1796875" style="16" customWidth="1"/>
    <col min="7173" max="7173" width="16" style="16" customWidth="1"/>
    <col min="7174" max="7423" width="8.81640625" style="16"/>
    <col min="7424" max="7424" width="12.7265625" style="16" customWidth="1"/>
    <col min="7425" max="7425" width="53.1796875" style="16" bestFit="1" customWidth="1"/>
    <col min="7426" max="7426" width="14.7265625" style="16" customWidth="1"/>
    <col min="7427" max="7427" width="12.7265625" style="16" customWidth="1"/>
    <col min="7428" max="7428" width="13.1796875" style="16" customWidth="1"/>
    <col min="7429" max="7429" width="16" style="16" customWidth="1"/>
    <col min="7430" max="7679" width="8.81640625" style="16"/>
    <col min="7680" max="7680" width="12.7265625" style="16" customWidth="1"/>
    <col min="7681" max="7681" width="53.1796875" style="16" bestFit="1" customWidth="1"/>
    <col min="7682" max="7682" width="14.7265625" style="16" customWidth="1"/>
    <col min="7683" max="7683" width="12.7265625" style="16" customWidth="1"/>
    <col min="7684" max="7684" width="13.1796875" style="16" customWidth="1"/>
    <col min="7685" max="7685" width="16" style="16" customWidth="1"/>
    <col min="7686" max="7935" width="8.81640625" style="16"/>
    <col min="7936" max="7936" width="12.7265625" style="16" customWidth="1"/>
    <col min="7937" max="7937" width="53.1796875" style="16" bestFit="1" customWidth="1"/>
    <col min="7938" max="7938" width="14.7265625" style="16" customWidth="1"/>
    <col min="7939" max="7939" width="12.7265625" style="16" customWidth="1"/>
    <col min="7940" max="7940" width="13.1796875" style="16" customWidth="1"/>
    <col min="7941" max="7941" width="16" style="16" customWidth="1"/>
    <col min="7942" max="8191" width="8.81640625" style="16"/>
    <col min="8192" max="8192" width="12.7265625" style="16" customWidth="1"/>
    <col min="8193" max="8193" width="53.1796875" style="16" bestFit="1" customWidth="1"/>
    <col min="8194" max="8194" width="14.7265625" style="16" customWidth="1"/>
    <col min="8195" max="8195" width="12.7265625" style="16" customWidth="1"/>
    <col min="8196" max="8196" width="13.1796875" style="16" customWidth="1"/>
    <col min="8197" max="8197" width="16" style="16" customWidth="1"/>
    <col min="8198" max="8447" width="8.81640625" style="16"/>
    <col min="8448" max="8448" width="12.7265625" style="16" customWidth="1"/>
    <col min="8449" max="8449" width="53.1796875" style="16" bestFit="1" customWidth="1"/>
    <col min="8450" max="8450" width="14.7265625" style="16" customWidth="1"/>
    <col min="8451" max="8451" width="12.7265625" style="16" customWidth="1"/>
    <col min="8452" max="8452" width="13.1796875" style="16" customWidth="1"/>
    <col min="8453" max="8453" width="16" style="16" customWidth="1"/>
    <col min="8454" max="8703" width="8.81640625" style="16"/>
    <col min="8704" max="8704" width="12.7265625" style="16" customWidth="1"/>
    <col min="8705" max="8705" width="53.1796875" style="16" bestFit="1" customWidth="1"/>
    <col min="8706" max="8706" width="14.7265625" style="16" customWidth="1"/>
    <col min="8707" max="8707" width="12.7265625" style="16" customWidth="1"/>
    <col min="8708" max="8708" width="13.1796875" style="16" customWidth="1"/>
    <col min="8709" max="8709" width="16" style="16" customWidth="1"/>
    <col min="8710" max="8959" width="8.81640625" style="16"/>
    <col min="8960" max="8960" width="12.7265625" style="16" customWidth="1"/>
    <col min="8961" max="8961" width="53.1796875" style="16" bestFit="1" customWidth="1"/>
    <col min="8962" max="8962" width="14.7265625" style="16" customWidth="1"/>
    <col min="8963" max="8963" width="12.7265625" style="16" customWidth="1"/>
    <col min="8964" max="8964" width="13.1796875" style="16" customWidth="1"/>
    <col min="8965" max="8965" width="16" style="16" customWidth="1"/>
    <col min="8966" max="9215" width="8.81640625" style="16"/>
    <col min="9216" max="9216" width="12.7265625" style="16" customWidth="1"/>
    <col min="9217" max="9217" width="53.1796875" style="16" bestFit="1" customWidth="1"/>
    <col min="9218" max="9218" width="14.7265625" style="16" customWidth="1"/>
    <col min="9219" max="9219" width="12.7265625" style="16" customWidth="1"/>
    <col min="9220" max="9220" width="13.1796875" style="16" customWidth="1"/>
    <col min="9221" max="9221" width="16" style="16" customWidth="1"/>
    <col min="9222" max="9471" width="8.81640625" style="16"/>
    <col min="9472" max="9472" width="12.7265625" style="16" customWidth="1"/>
    <col min="9473" max="9473" width="53.1796875" style="16" bestFit="1" customWidth="1"/>
    <col min="9474" max="9474" width="14.7265625" style="16" customWidth="1"/>
    <col min="9475" max="9475" width="12.7265625" style="16" customWidth="1"/>
    <col min="9476" max="9476" width="13.1796875" style="16" customWidth="1"/>
    <col min="9477" max="9477" width="16" style="16" customWidth="1"/>
    <col min="9478" max="9727" width="8.81640625" style="16"/>
    <col min="9728" max="9728" width="12.7265625" style="16" customWidth="1"/>
    <col min="9729" max="9729" width="53.1796875" style="16" bestFit="1" customWidth="1"/>
    <col min="9730" max="9730" width="14.7265625" style="16" customWidth="1"/>
    <col min="9731" max="9731" width="12.7265625" style="16" customWidth="1"/>
    <col min="9732" max="9732" width="13.1796875" style="16" customWidth="1"/>
    <col min="9733" max="9733" width="16" style="16" customWidth="1"/>
    <col min="9734" max="9983" width="8.81640625" style="16"/>
    <col min="9984" max="9984" width="12.7265625" style="16" customWidth="1"/>
    <col min="9985" max="9985" width="53.1796875" style="16" bestFit="1" customWidth="1"/>
    <col min="9986" max="9986" width="14.7265625" style="16" customWidth="1"/>
    <col min="9987" max="9987" width="12.7265625" style="16" customWidth="1"/>
    <col min="9988" max="9988" width="13.1796875" style="16" customWidth="1"/>
    <col min="9989" max="9989" width="16" style="16" customWidth="1"/>
    <col min="9990" max="10239" width="8.81640625" style="16"/>
    <col min="10240" max="10240" width="12.7265625" style="16" customWidth="1"/>
    <col min="10241" max="10241" width="53.1796875" style="16" bestFit="1" customWidth="1"/>
    <col min="10242" max="10242" width="14.7265625" style="16" customWidth="1"/>
    <col min="10243" max="10243" width="12.7265625" style="16" customWidth="1"/>
    <col min="10244" max="10244" width="13.1796875" style="16" customWidth="1"/>
    <col min="10245" max="10245" width="16" style="16" customWidth="1"/>
    <col min="10246" max="10495" width="8.81640625" style="16"/>
    <col min="10496" max="10496" width="12.7265625" style="16" customWidth="1"/>
    <col min="10497" max="10497" width="53.1796875" style="16" bestFit="1" customWidth="1"/>
    <col min="10498" max="10498" width="14.7265625" style="16" customWidth="1"/>
    <col min="10499" max="10499" width="12.7265625" style="16" customWidth="1"/>
    <col min="10500" max="10500" width="13.1796875" style="16" customWidth="1"/>
    <col min="10501" max="10501" width="16" style="16" customWidth="1"/>
    <col min="10502" max="10751" width="8.81640625" style="16"/>
    <col min="10752" max="10752" width="12.7265625" style="16" customWidth="1"/>
    <col min="10753" max="10753" width="53.1796875" style="16" bestFit="1" customWidth="1"/>
    <col min="10754" max="10754" width="14.7265625" style="16" customWidth="1"/>
    <col min="10755" max="10755" width="12.7265625" style="16" customWidth="1"/>
    <col min="10756" max="10756" width="13.1796875" style="16" customWidth="1"/>
    <col min="10757" max="10757" width="16" style="16" customWidth="1"/>
    <col min="10758" max="11007" width="8.81640625" style="16"/>
    <col min="11008" max="11008" width="12.7265625" style="16" customWidth="1"/>
    <col min="11009" max="11009" width="53.1796875" style="16" bestFit="1" customWidth="1"/>
    <col min="11010" max="11010" width="14.7265625" style="16" customWidth="1"/>
    <col min="11011" max="11011" width="12.7265625" style="16" customWidth="1"/>
    <col min="11012" max="11012" width="13.1796875" style="16" customWidth="1"/>
    <col min="11013" max="11013" width="16" style="16" customWidth="1"/>
    <col min="11014" max="11263" width="8.81640625" style="16"/>
    <col min="11264" max="11264" width="12.7265625" style="16" customWidth="1"/>
    <col min="11265" max="11265" width="53.1796875" style="16" bestFit="1" customWidth="1"/>
    <col min="11266" max="11266" width="14.7265625" style="16" customWidth="1"/>
    <col min="11267" max="11267" width="12.7265625" style="16" customWidth="1"/>
    <col min="11268" max="11268" width="13.1796875" style="16" customWidth="1"/>
    <col min="11269" max="11269" width="16" style="16" customWidth="1"/>
    <col min="11270" max="11519" width="8.81640625" style="16"/>
    <col min="11520" max="11520" width="12.7265625" style="16" customWidth="1"/>
    <col min="11521" max="11521" width="53.1796875" style="16" bestFit="1" customWidth="1"/>
    <col min="11522" max="11522" width="14.7265625" style="16" customWidth="1"/>
    <col min="11523" max="11523" width="12.7265625" style="16" customWidth="1"/>
    <col min="11524" max="11524" width="13.1796875" style="16" customWidth="1"/>
    <col min="11525" max="11525" width="16" style="16" customWidth="1"/>
    <col min="11526" max="11775" width="8.81640625" style="16"/>
    <col min="11776" max="11776" width="12.7265625" style="16" customWidth="1"/>
    <col min="11777" max="11777" width="53.1796875" style="16" bestFit="1" customWidth="1"/>
    <col min="11778" max="11778" width="14.7265625" style="16" customWidth="1"/>
    <col min="11779" max="11779" width="12.7265625" style="16" customWidth="1"/>
    <col min="11780" max="11780" width="13.1796875" style="16" customWidth="1"/>
    <col min="11781" max="11781" width="16" style="16" customWidth="1"/>
    <col min="11782" max="12031" width="8.81640625" style="16"/>
    <col min="12032" max="12032" width="12.7265625" style="16" customWidth="1"/>
    <col min="12033" max="12033" width="53.1796875" style="16" bestFit="1" customWidth="1"/>
    <col min="12034" max="12034" width="14.7265625" style="16" customWidth="1"/>
    <col min="12035" max="12035" width="12.7265625" style="16" customWidth="1"/>
    <col min="12036" max="12036" width="13.1796875" style="16" customWidth="1"/>
    <col min="12037" max="12037" width="16" style="16" customWidth="1"/>
    <col min="12038" max="12287" width="8.81640625" style="16"/>
    <col min="12288" max="12288" width="12.7265625" style="16" customWidth="1"/>
    <col min="12289" max="12289" width="53.1796875" style="16" bestFit="1" customWidth="1"/>
    <col min="12290" max="12290" width="14.7265625" style="16" customWidth="1"/>
    <col min="12291" max="12291" width="12.7265625" style="16" customWidth="1"/>
    <col min="12292" max="12292" width="13.1796875" style="16" customWidth="1"/>
    <col min="12293" max="12293" width="16" style="16" customWidth="1"/>
    <col min="12294" max="12543" width="8.81640625" style="16"/>
    <col min="12544" max="12544" width="12.7265625" style="16" customWidth="1"/>
    <col min="12545" max="12545" width="53.1796875" style="16" bestFit="1" customWidth="1"/>
    <col min="12546" max="12546" width="14.7265625" style="16" customWidth="1"/>
    <col min="12547" max="12547" width="12.7265625" style="16" customWidth="1"/>
    <col min="12548" max="12548" width="13.1796875" style="16" customWidth="1"/>
    <col min="12549" max="12549" width="16" style="16" customWidth="1"/>
    <col min="12550" max="12799" width="8.81640625" style="16"/>
    <col min="12800" max="12800" width="12.7265625" style="16" customWidth="1"/>
    <col min="12801" max="12801" width="53.1796875" style="16" bestFit="1" customWidth="1"/>
    <col min="12802" max="12802" width="14.7265625" style="16" customWidth="1"/>
    <col min="12803" max="12803" width="12.7265625" style="16" customWidth="1"/>
    <col min="12804" max="12804" width="13.1796875" style="16" customWidth="1"/>
    <col min="12805" max="12805" width="16" style="16" customWidth="1"/>
    <col min="12806" max="13055" width="8.81640625" style="16"/>
    <col min="13056" max="13056" width="12.7265625" style="16" customWidth="1"/>
    <col min="13057" max="13057" width="53.1796875" style="16" bestFit="1" customWidth="1"/>
    <col min="13058" max="13058" width="14.7265625" style="16" customWidth="1"/>
    <col min="13059" max="13059" width="12.7265625" style="16" customWidth="1"/>
    <col min="13060" max="13060" width="13.1796875" style="16" customWidth="1"/>
    <col min="13061" max="13061" width="16" style="16" customWidth="1"/>
    <col min="13062" max="13311" width="8.81640625" style="16"/>
    <col min="13312" max="13312" width="12.7265625" style="16" customWidth="1"/>
    <col min="13313" max="13313" width="53.1796875" style="16" bestFit="1" customWidth="1"/>
    <col min="13314" max="13314" width="14.7265625" style="16" customWidth="1"/>
    <col min="13315" max="13315" width="12.7265625" style="16" customWidth="1"/>
    <col min="13316" max="13316" width="13.1796875" style="16" customWidth="1"/>
    <col min="13317" max="13317" width="16" style="16" customWidth="1"/>
    <col min="13318" max="13567" width="8.81640625" style="16"/>
    <col min="13568" max="13568" width="12.7265625" style="16" customWidth="1"/>
    <col min="13569" max="13569" width="53.1796875" style="16" bestFit="1" customWidth="1"/>
    <col min="13570" max="13570" width="14.7265625" style="16" customWidth="1"/>
    <col min="13571" max="13571" width="12.7265625" style="16" customWidth="1"/>
    <col min="13572" max="13572" width="13.1796875" style="16" customWidth="1"/>
    <col min="13573" max="13573" width="16" style="16" customWidth="1"/>
    <col min="13574" max="13823" width="8.81640625" style="16"/>
    <col min="13824" max="13824" width="12.7265625" style="16" customWidth="1"/>
    <col min="13825" max="13825" width="53.1796875" style="16" bestFit="1" customWidth="1"/>
    <col min="13826" max="13826" width="14.7265625" style="16" customWidth="1"/>
    <col min="13827" max="13827" width="12.7265625" style="16" customWidth="1"/>
    <col min="13828" max="13828" width="13.1796875" style="16" customWidth="1"/>
    <col min="13829" max="13829" width="16" style="16" customWidth="1"/>
    <col min="13830" max="14079" width="8.81640625" style="16"/>
    <col min="14080" max="14080" width="12.7265625" style="16" customWidth="1"/>
    <col min="14081" max="14081" width="53.1796875" style="16" bestFit="1" customWidth="1"/>
    <col min="14082" max="14082" width="14.7265625" style="16" customWidth="1"/>
    <col min="14083" max="14083" width="12.7265625" style="16" customWidth="1"/>
    <col min="14084" max="14084" width="13.1796875" style="16" customWidth="1"/>
    <col min="14085" max="14085" width="16" style="16" customWidth="1"/>
    <col min="14086" max="14335" width="8.81640625" style="16"/>
    <col min="14336" max="14336" width="12.7265625" style="16" customWidth="1"/>
    <col min="14337" max="14337" width="53.1796875" style="16" bestFit="1" customWidth="1"/>
    <col min="14338" max="14338" width="14.7265625" style="16" customWidth="1"/>
    <col min="14339" max="14339" width="12.7265625" style="16" customWidth="1"/>
    <col min="14340" max="14340" width="13.1796875" style="16" customWidth="1"/>
    <col min="14341" max="14341" width="16" style="16" customWidth="1"/>
    <col min="14342" max="14591" width="8.81640625" style="16"/>
    <col min="14592" max="14592" width="12.7265625" style="16" customWidth="1"/>
    <col min="14593" max="14593" width="53.1796875" style="16" bestFit="1" customWidth="1"/>
    <col min="14594" max="14594" width="14.7265625" style="16" customWidth="1"/>
    <col min="14595" max="14595" width="12.7265625" style="16" customWidth="1"/>
    <col min="14596" max="14596" width="13.1796875" style="16" customWidth="1"/>
    <col min="14597" max="14597" width="16" style="16" customWidth="1"/>
    <col min="14598" max="14847" width="8.81640625" style="16"/>
    <col min="14848" max="14848" width="12.7265625" style="16" customWidth="1"/>
    <col min="14849" max="14849" width="53.1796875" style="16" bestFit="1" customWidth="1"/>
    <col min="14850" max="14850" width="14.7265625" style="16" customWidth="1"/>
    <col min="14851" max="14851" width="12.7265625" style="16" customWidth="1"/>
    <col min="14852" max="14852" width="13.1796875" style="16" customWidth="1"/>
    <col min="14853" max="14853" width="16" style="16" customWidth="1"/>
    <col min="14854" max="15103" width="8.81640625" style="16"/>
    <col min="15104" max="15104" width="12.7265625" style="16" customWidth="1"/>
    <col min="15105" max="15105" width="53.1796875" style="16" bestFit="1" customWidth="1"/>
    <col min="15106" max="15106" width="14.7265625" style="16" customWidth="1"/>
    <col min="15107" max="15107" width="12.7265625" style="16" customWidth="1"/>
    <col min="15108" max="15108" width="13.1796875" style="16" customWidth="1"/>
    <col min="15109" max="15109" width="16" style="16" customWidth="1"/>
    <col min="15110" max="15359" width="8.81640625" style="16"/>
    <col min="15360" max="15360" width="12.7265625" style="16" customWidth="1"/>
    <col min="15361" max="15361" width="53.1796875" style="16" bestFit="1" customWidth="1"/>
    <col min="15362" max="15362" width="14.7265625" style="16" customWidth="1"/>
    <col min="15363" max="15363" width="12.7265625" style="16" customWidth="1"/>
    <col min="15364" max="15364" width="13.1796875" style="16" customWidth="1"/>
    <col min="15365" max="15365" width="16" style="16" customWidth="1"/>
    <col min="15366" max="15615" width="8.81640625" style="16"/>
    <col min="15616" max="15616" width="12.7265625" style="16" customWidth="1"/>
    <col min="15617" max="15617" width="53.1796875" style="16" bestFit="1" customWidth="1"/>
    <col min="15618" max="15618" width="14.7265625" style="16" customWidth="1"/>
    <col min="15619" max="15619" width="12.7265625" style="16" customWidth="1"/>
    <col min="15620" max="15620" width="13.1796875" style="16" customWidth="1"/>
    <col min="15621" max="15621" width="16" style="16" customWidth="1"/>
    <col min="15622" max="15871" width="8.81640625" style="16"/>
    <col min="15872" max="15872" width="12.7265625" style="16" customWidth="1"/>
    <col min="15873" max="15873" width="53.1796875" style="16" bestFit="1" customWidth="1"/>
    <col min="15874" max="15874" width="14.7265625" style="16" customWidth="1"/>
    <col min="15875" max="15875" width="12.7265625" style="16" customWidth="1"/>
    <col min="15876" max="15876" width="13.1796875" style="16" customWidth="1"/>
    <col min="15877" max="15877" width="16" style="16" customWidth="1"/>
    <col min="15878" max="16127" width="8.81640625" style="16"/>
    <col min="16128" max="16128" width="12.7265625" style="16" customWidth="1"/>
    <col min="16129" max="16129" width="53.1796875" style="16" bestFit="1" customWidth="1"/>
    <col min="16130" max="16130" width="14.7265625" style="16" customWidth="1"/>
    <col min="16131" max="16131" width="12.7265625" style="16" customWidth="1"/>
    <col min="16132" max="16132" width="13.1796875" style="16" customWidth="1"/>
    <col min="16133" max="16133" width="16" style="16" customWidth="1"/>
    <col min="16134" max="16384" width="8.81640625" style="16"/>
  </cols>
  <sheetData>
    <row r="1" spans="1:5" x14ac:dyDescent="0.35">
      <c r="C1" s="18"/>
      <c r="D1" s="18"/>
      <c r="E1" s="18"/>
    </row>
    <row r="2" spans="1:5" s="4" customFormat="1" ht="21.5" customHeight="1" x14ac:dyDescent="0.35">
      <c r="A2" s="141" t="s">
        <v>263</v>
      </c>
      <c r="B2" s="141"/>
      <c r="C2" s="141"/>
      <c r="D2" s="141"/>
      <c r="E2" s="141"/>
    </row>
    <row r="3" spans="1:5" s="4" customFormat="1" ht="20.149999999999999" customHeight="1" thickBot="1" x14ac:dyDescent="0.4">
      <c r="A3" s="5"/>
      <c r="B3" s="6"/>
      <c r="C3" s="7"/>
      <c r="D3" s="7"/>
      <c r="E3" s="8" t="s">
        <v>30</v>
      </c>
    </row>
    <row r="4" spans="1:5" s="9" customFormat="1" ht="18.5" customHeight="1" thickTop="1" x14ac:dyDescent="0.35">
      <c r="A4" s="142" t="s">
        <v>9</v>
      </c>
      <c r="B4" s="144" t="s">
        <v>31</v>
      </c>
      <c r="C4" s="144" t="s">
        <v>233</v>
      </c>
      <c r="D4" s="144" t="s">
        <v>33</v>
      </c>
      <c r="E4" s="146" t="s">
        <v>34</v>
      </c>
    </row>
    <row r="5" spans="1:5" s="9" customFormat="1" ht="18.5" customHeight="1" x14ac:dyDescent="0.35">
      <c r="A5" s="143"/>
      <c r="B5" s="145"/>
      <c r="C5" s="145"/>
      <c r="D5" s="145"/>
      <c r="E5" s="147"/>
    </row>
    <row r="6" spans="1:5" s="13" customFormat="1" ht="20.149999999999999" customHeight="1" x14ac:dyDescent="0.35">
      <c r="A6" s="136" t="s">
        <v>37</v>
      </c>
      <c r="B6" s="137"/>
      <c r="C6" s="103"/>
      <c r="D6" s="103"/>
      <c r="E6" s="104">
        <v>0</v>
      </c>
    </row>
    <row r="7" spans="1:5" s="113" customFormat="1" ht="27" customHeight="1" x14ac:dyDescent="0.35">
      <c r="A7" s="109">
        <v>45280</v>
      </c>
      <c r="B7" s="114" t="s">
        <v>264</v>
      </c>
      <c r="C7" s="111">
        <v>30000000</v>
      </c>
      <c r="D7" s="111"/>
      <c r="E7" s="112">
        <f>+E6+C7-D7</f>
        <v>30000000</v>
      </c>
    </row>
    <row r="8" spans="1:5" s="4" customFormat="1" ht="16.5" customHeight="1" x14ac:dyDescent="0.35">
      <c r="A8" s="108">
        <v>45286</v>
      </c>
      <c r="B8" s="70" t="s">
        <v>52</v>
      </c>
      <c r="C8" s="71"/>
      <c r="D8" s="25">
        <v>30000000</v>
      </c>
      <c r="E8" s="22">
        <f t="shared" ref="E8:E63" si="0">+E7+C8-D8</f>
        <v>0</v>
      </c>
    </row>
    <row r="9" spans="1:5" s="4" customFormat="1" ht="16.5" customHeight="1" x14ac:dyDescent="0.35">
      <c r="A9" s="108">
        <v>45296</v>
      </c>
      <c r="B9" s="70" t="s">
        <v>53</v>
      </c>
      <c r="C9" s="71"/>
      <c r="D9" s="25">
        <v>1440000</v>
      </c>
      <c r="E9" s="22">
        <f t="shared" si="0"/>
        <v>-1440000</v>
      </c>
    </row>
    <row r="10" spans="1:5" s="4" customFormat="1" ht="16.5" customHeight="1" x14ac:dyDescent="0.35">
      <c r="A10" s="108">
        <v>45296</v>
      </c>
      <c r="B10" s="70" t="s">
        <v>51</v>
      </c>
      <c r="C10" s="71">
        <v>5000000</v>
      </c>
      <c r="D10" s="25"/>
      <c r="E10" s="22">
        <f t="shared" si="0"/>
        <v>3560000</v>
      </c>
    </row>
    <row r="11" spans="1:5" s="113" customFormat="1" ht="16.5" customHeight="1" x14ac:dyDescent="0.35">
      <c r="A11" s="109">
        <v>45297</v>
      </c>
      <c r="B11" s="110" t="s">
        <v>50</v>
      </c>
      <c r="C11" s="111">
        <v>80000000</v>
      </c>
      <c r="D11" s="111"/>
      <c r="E11" s="112">
        <f t="shared" si="0"/>
        <v>83560000</v>
      </c>
    </row>
    <row r="12" spans="1:5" s="4" customFormat="1" ht="16.5" customHeight="1" x14ac:dyDescent="0.35">
      <c r="A12" s="108">
        <v>45304</v>
      </c>
      <c r="B12" s="70" t="s">
        <v>56</v>
      </c>
      <c r="C12" s="71"/>
      <c r="D12" s="25">
        <v>1000000</v>
      </c>
      <c r="E12" s="22">
        <f t="shared" si="0"/>
        <v>82560000</v>
      </c>
    </row>
    <row r="13" spans="1:5" s="4" customFormat="1" ht="16.5" customHeight="1" x14ac:dyDescent="0.35">
      <c r="A13" s="108">
        <v>45304</v>
      </c>
      <c r="B13" s="70" t="s">
        <v>57</v>
      </c>
      <c r="C13" s="71"/>
      <c r="D13" s="25">
        <v>800000</v>
      </c>
      <c r="E13" s="22">
        <f t="shared" si="0"/>
        <v>81760000</v>
      </c>
    </row>
    <row r="14" spans="1:5" s="4" customFormat="1" ht="16.5" customHeight="1" x14ac:dyDescent="0.35">
      <c r="A14" s="108">
        <v>45305</v>
      </c>
      <c r="B14" s="70" t="s">
        <v>55</v>
      </c>
      <c r="C14" s="71"/>
      <c r="D14" s="25">
        <v>500000</v>
      </c>
      <c r="E14" s="22">
        <f t="shared" si="0"/>
        <v>81260000</v>
      </c>
    </row>
    <row r="15" spans="1:5" s="4" customFormat="1" ht="16.5" customHeight="1" x14ac:dyDescent="0.35">
      <c r="A15" s="108">
        <v>45311</v>
      </c>
      <c r="B15" s="70" t="s">
        <v>54</v>
      </c>
      <c r="C15" s="71"/>
      <c r="D15" s="25">
        <v>730000</v>
      </c>
      <c r="E15" s="22">
        <f t="shared" si="0"/>
        <v>80530000</v>
      </c>
    </row>
    <row r="16" spans="1:5" s="4" customFormat="1" ht="16.5" customHeight="1" x14ac:dyDescent="0.35">
      <c r="A16" s="108">
        <v>45313</v>
      </c>
      <c r="B16" s="70" t="s">
        <v>61</v>
      </c>
      <c r="C16" s="71"/>
      <c r="D16" s="25">
        <v>348000</v>
      </c>
      <c r="E16" s="22">
        <f t="shared" si="0"/>
        <v>80182000</v>
      </c>
    </row>
    <row r="17" spans="1:5" s="4" customFormat="1" ht="16.5" customHeight="1" x14ac:dyDescent="0.35">
      <c r="A17" s="108">
        <v>45316</v>
      </c>
      <c r="B17" s="70" t="s">
        <v>60</v>
      </c>
      <c r="C17" s="71"/>
      <c r="D17" s="25">
        <v>10000000</v>
      </c>
      <c r="E17" s="22">
        <f t="shared" si="0"/>
        <v>70182000</v>
      </c>
    </row>
    <row r="18" spans="1:5" s="4" customFormat="1" ht="16.5" customHeight="1" x14ac:dyDescent="0.35">
      <c r="A18" s="108">
        <v>45317</v>
      </c>
      <c r="B18" s="70" t="s">
        <v>59</v>
      </c>
      <c r="C18" s="71"/>
      <c r="D18" s="25">
        <v>70000</v>
      </c>
      <c r="E18" s="22">
        <f t="shared" si="0"/>
        <v>70112000</v>
      </c>
    </row>
    <row r="19" spans="1:5" s="4" customFormat="1" ht="16.5" customHeight="1" x14ac:dyDescent="0.35">
      <c r="A19" s="108">
        <v>45323</v>
      </c>
      <c r="B19" s="70" t="s">
        <v>58</v>
      </c>
      <c r="C19" s="71"/>
      <c r="D19" s="25">
        <v>7000000</v>
      </c>
      <c r="E19" s="22">
        <f t="shared" si="0"/>
        <v>63112000</v>
      </c>
    </row>
    <row r="20" spans="1:5" s="4" customFormat="1" ht="16.5" customHeight="1" x14ac:dyDescent="0.35">
      <c r="A20" s="108">
        <v>45324</v>
      </c>
      <c r="B20" s="70" t="s">
        <v>65</v>
      </c>
      <c r="C20" s="71"/>
      <c r="D20" s="25">
        <v>250000</v>
      </c>
      <c r="E20" s="22">
        <f t="shared" si="0"/>
        <v>62862000</v>
      </c>
    </row>
    <row r="21" spans="1:5" s="4" customFormat="1" ht="16.5" customHeight="1" x14ac:dyDescent="0.35">
      <c r="A21" s="108">
        <v>45338</v>
      </c>
      <c r="B21" s="70" t="s">
        <v>63</v>
      </c>
      <c r="C21" s="71"/>
      <c r="D21" s="25">
        <v>1460000</v>
      </c>
      <c r="E21" s="22">
        <f t="shared" si="0"/>
        <v>61402000</v>
      </c>
    </row>
    <row r="22" spans="1:5" s="4" customFormat="1" ht="16.5" customHeight="1" x14ac:dyDescent="0.35">
      <c r="A22" s="108">
        <v>45338</v>
      </c>
      <c r="B22" s="70" t="s">
        <v>64</v>
      </c>
      <c r="C22" s="71"/>
      <c r="D22" s="25">
        <v>150000</v>
      </c>
      <c r="E22" s="22">
        <f t="shared" si="0"/>
        <v>61252000</v>
      </c>
    </row>
    <row r="23" spans="1:5" s="4" customFormat="1" ht="16.5" customHeight="1" x14ac:dyDescent="0.35">
      <c r="A23" s="108">
        <v>45340</v>
      </c>
      <c r="B23" s="70" t="s">
        <v>62</v>
      </c>
      <c r="C23" s="71"/>
      <c r="D23" s="25">
        <v>85000</v>
      </c>
      <c r="E23" s="22">
        <f t="shared" si="0"/>
        <v>61167000</v>
      </c>
    </row>
    <row r="24" spans="1:5" s="4" customFormat="1" ht="16.5" customHeight="1" x14ac:dyDescent="0.35">
      <c r="A24" s="108">
        <v>45340</v>
      </c>
      <c r="B24" s="70" t="s">
        <v>67</v>
      </c>
      <c r="C24" s="71"/>
      <c r="D24" s="25">
        <v>88000</v>
      </c>
      <c r="E24" s="22">
        <f t="shared" si="0"/>
        <v>61079000</v>
      </c>
    </row>
    <row r="25" spans="1:5" s="4" customFormat="1" ht="16.5" customHeight="1" x14ac:dyDescent="0.35">
      <c r="A25" s="108">
        <v>45340</v>
      </c>
      <c r="B25" s="70" t="s">
        <v>68</v>
      </c>
      <c r="C25" s="71"/>
      <c r="D25" s="25">
        <v>50000</v>
      </c>
      <c r="E25" s="22">
        <f t="shared" si="0"/>
        <v>61029000</v>
      </c>
    </row>
    <row r="26" spans="1:5" s="4" customFormat="1" ht="16.5" customHeight="1" x14ac:dyDescent="0.35">
      <c r="A26" s="108">
        <v>45340</v>
      </c>
      <c r="B26" s="70" t="s">
        <v>69</v>
      </c>
      <c r="C26" s="71"/>
      <c r="D26" s="25">
        <v>800000</v>
      </c>
      <c r="E26" s="22">
        <f t="shared" si="0"/>
        <v>60229000</v>
      </c>
    </row>
    <row r="27" spans="1:5" s="4" customFormat="1" ht="16.5" customHeight="1" x14ac:dyDescent="0.35">
      <c r="A27" s="108">
        <v>45342</v>
      </c>
      <c r="B27" s="70" t="s">
        <v>66</v>
      </c>
      <c r="C27" s="71"/>
      <c r="D27" s="25">
        <v>30000</v>
      </c>
      <c r="E27" s="22">
        <f t="shared" si="0"/>
        <v>60199000</v>
      </c>
    </row>
    <row r="28" spans="1:5" s="4" customFormat="1" ht="16.5" customHeight="1" x14ac:dyDescent="0.35">
      <c r="A28" s="108">
        <v>45342</v>
      </c>
      <c r="B28" s="70" t="s">
        <v>75</v>
      </c>
      <c r="C28" s="71"/>
      <c r="D28" s="25">
        <v>250000</v>
      </c>
      <c r="E28" s="22">
        <f t="shared" si="0"/>
        <v>59949000</v>
      </c>
    </row>
    <row r="29" spans="1:5" s="4" customFormat="1" ht="16.5" customHeight="1" x14ac:dyDescent="0.35">
      <c r="A29" s="108">
        <v>45343</v>
      </c>
      <c r="B29" s="70" t="s">
        <v>71</v>
      </c>
      <c r="C29" s="71"/>
      <c r="D29" s="25">
        <v>3100000</v>
      </c>
      <c r="E29" s="22">
        <f t="shared" si="0"/>
        <v>56849000</v>
      </c>
    </row>
    <row r="30" spans="1:5" s="4" customFormat="1" ht="16.5" customHeight="1" x14ac:dyDescent="0.35">
      <c r="A30" s="108">
        <v>45343</v>
      </c>
      <c r="B30" s="70" t="s">
        <v>72</v>
      </c>
      <c r="C30" s="71"/>
      <c r="D30" s="25">
        <v>108000</v>
      </c>
      <c r="E30" s="22">
        <f t="shared" si="0"/>
        <v>56741000</v>
      </c>
    </row>
    <row r="31" spans="1:5" s="4" customFormat="1" ht="16.5" customHeight="1" x14ac:dyDescent="0.35">
      <c r="A31" s="108">
        <v>45345</v>
      </c>
      <c r="B31" s="70" t="s">
        <v>70</v>
      </c>
      <c r="C31" s="71"/>
      <c r="D31" s="25">
        <v>389200</v>
      </c>
      <c r="E31" s="22">
        <f t="shared" si="0"/>
        <v>56351800</v>
      </c>
    </row>
    <row r="32" spans="1:5" s="4" customFormat="1" ht="16.5" customHeight="1" x14ac:dyDescent="0.35">
      <c r="A32" s="108">
        <v>45345</v>
      </c>
      <c r="B32" s="70" t="s">
        <v>73</v>
      </c>
      <c r="C32" s="71"/>
      <c r="D32" s="25">
        <v>2397000</v>
      </c>
      <c r="E32" s="22">
        <f t="shared" si="0"/>
        <v>53954800</v>
      </c>
    </row>
    <row r="33" spans="1:5" s="4" customFormat="1" ht="16.5" customHeight="1" x14ac:dyDescent="0.35">
      <c r="A33" s="108">
        <v>45345</v>
      </c>
      <c r="B33" s="70" t="s">
        <v>74</v>
      </c>
      <c r="C33" s="71"/>
      <c r="D33" s="25">
        <v>458593</v>
      </c>
      <c r="E33" s="22">
        <f t="shared" si="0"/>
        <v>53496207</v>
      </c>
    </row>
    <row r="34" spans="1:5" s="4" customFormat="1" ht="16.5" customHeight="1" x14ac:dyDescent="0.35">
      <c r="A34" s="108">
        <v>45345</v>
      </c>
      <c r="B34" s="70" t="s">
        <v>122</v>
      </c>
      <c r="C34" s="71"/>
      <c r="D34" s="25">
        <v>250631</v>
      </c>
      <c r="E34" s="22">
        <f t="shared" si="0"/>
        <v>53245576</v>
      </c>
    </row>
    <row r="35" spans="1:5" s="4" customFormat="1" ht="16.5" customHeight="1" x14ac:dyDescent="0.35">
      <c r="A35" s="108">
        <v>45345</v>
      </c>
      <c r="B35" s="70" t="s">
        <v>123</v>
      </c>
      <c r="C35" s="71"/>
      <c r="D35" s="25">
        <v>105000</v>
      </c>
      <c r="E35" s="22">
        <f t="shared" si="0"/>
        <v>53140576</v>
      </c>
    </row>
    <row r="36" spans="1:5" s="4" customFormat="1" ht="16.5" customHeight="1" x14ac:dyDescent="0.35">
      <c r="A36" s="108">
        <v>45346</v>
      </c>
      <c r="B36" s="70" t="s">
        <v>121</v>
      </c>
      <c r="C36" s="71"/>
      <c r="D36" s="25">
        <v>500000</v>
      </c>
      <c r="E36" s="22">
        <f t="shared" si="0"/>
        <v>52640576</v>
      </c>
    </row>
    <row r="37" spans="1:5" s="4" customFormat="1" ht="16.5" customHeight="1" x14ac:dyDescent="0.35">
      <c r="A37" s="108">
        <v>45347</v>
      </c>
      <c r="B37" s="70" t="s">
        <v>119</v>
      </c>
      <c r="C37" s="71"/>
      <c r="D37" s="25">
        <v>50000</v>
      </c>
      <c r="E37" s="22">
        <f t="shared" si="0"/>
        <v>52590576</v>
      </c>
    </row>
    <row r="38" spans="1:5" s="4" customFormat="1" ht="16.5" customHeight="1" x14ac:dyDescent="0.35">
      <c r="A38" s="108">
        <v>45347</v>
      </c>
      <c r="B38" s="70" t="s">
        <v>120</v>
      </c>
      <c r="C38" s="71"/>
      <c r="D38" s="25">
        <v>1200167</v>
      </c>
      <c r="E38" s="22">
        <f t="shared" si="0"/>
        <v>51390409</v>
      </c>
    </row>
    <row r="39" spans="1:5" s="4" customFormat="1" ht="16.5" customHeight="1" x14ac:dyDescent="0.35">
      <c r="A39" s="108">
        <v>45349</v>
      </c>
      <c r="B39" s="70" t="s">
        <v>116</v>
      </c>
      <c r="C39" s="71"/>
      <c r="D39" s="25">
        <v>700017</v>
      </c>
      <c r="E39" s="22">
        <f t="shared" si="0"/>
        <v>50690392</v>
      </c>
    </row>
    <row r="40" spans="1:5" s="4" customFormat="1" ht="16.5" customHeight="1" x14ac:dyDescent="0.35">
      <c r="A40" s="108">
        <v>45349</v>
      </c>
      <c r="B40" s="70" t="s">
        <v>117</v>
      </c>
      <c r="C40" s="71"/>
      <c r="D40" s="25">
        <v>1500000</v>
      </c>
      <c r="E40" s="22">
        <f t="shared" si="0"/>
        <v>49190392</v>
      </c>
    </row>
    <row r="41" spans="1:5" s="4" customFormat="1" ht="16.5" customHeight="1" x14ac:dyDescent="0.35">
      <c r="A41" s="108">
        <v>45349</v>
      </c>
      <c r="B41" s="70" t="s">
        <v>118</v>
      </c>
      <c r="C41" s="71"/>
      <c r="D41" s="25">
        <v>95000</v>
      </c>
      <c r="E41" s="22">
        <f t="shared" si="0"/>
        <v>49095392</v>
      </c>
    </row>
    <row r="42" spans="1:5" s="4" customFormat="1" ht="16.5" customHeight="1" x14ac:dyDescent="0.35">
      <c r="A42" s="108">
        <v>45351</v>
      </c>
      <c r="B42" s="70" t="s">
        <v>58</v>
      </c>
      <c r="C42" s="71"/>
      <c r="D42" s="25">
        <v>5000000</v>
      </c>
      <c r="E42" s="22">
        <f t="shared" si="0"/>
        <v>44095392</v>
      </c>
    </row>
    <row r="43" spans="1:5" s="4" customFormat="1" ht="16.5" customHeight="1" x14ac:dyDescent="0.35">
      <c r="A43" s="108">
        <v>45352</v>
      </c>
      <c r="B43" s="70" t="s">
        <v>160</v>
      </c>
      <c r="C43" s="71"/>
      <c r="D43" s="25">
        <v>200000</v>
      </c>
      <c r="E43" s="22">
        <f t="shared" si="0"/>
        <v>43895392</v>
      </c>
    </row>
    <row r="44" spans="1:5" s="4" customFormat="1" ht="16.5" customHeight="1" x14ac:dyDescent="0.35">
      <c r="A44" s="108">
        <v>45352</v>
      </c>
      <c r="B44" s="70" t="s">
        <v>161</v>
      </c>
      <c r="C44" s="71"/>
      <c r="D44" s="25">
        <v>850000</v>
      </c>
      <c r="E44" s="22">
        <f t="shared" si="0"/>
        <v>43045392</v>
      </c>
    </row>
    <row r="45" spans="1:5" s="4" customFormat="1" ht="16.5" customHeight="1" x14ac:dyDescent="0.35">
      <c r="A45" s="108">
        <v>45352</v>
      </c>
      <c r="B45" s="70" t="s">
        <v>162</v>
      </c>
      <c r="C45" s="71"/>
      <c r="D45" s="25">
        <v>220000</v>
      </c>
      <c r="E45" s="22">
        <f t="shared" si="0"/>
        <v>42825392</v>
      </c>
    </row>
    <row r="46" spans="1:5" s="4" customFormat="1" ht="16.5" customHeight="1" x14ac:dyDescent="0.35">
      <c r="A46" s="108">
        <v>45353</v>
      </c>
      <c r="B46" s="70" t="s">
        <v>159</v>
      </c>
      <c r="C46" s="71"/>
      <c r="D46" s="25">
        <v>700167</v>
      </c>
      <c r="E46" s="22">
        <f t="shared" si="0"/>
        <v>42125225</v>
      </c>
    </row>
    <row r="47" spans="1:5" s="4" customFormat="1" ht="16.5" customHeight="1" x14ac:dyDescent="0.35">
      <c r="A47" s="108">
        <v>45354</v>
      </c>
      <c r="B47" s="70" t="s">
        <v>158</v>
      </c>
      <c r="C47" s="71"/>
      <c r="D47" s="25">
        <v>100000</v>
      </c>
      <c r="E47" s="22">
        <f t="shared" si="0"/>
        <v>42025225</v>
      </c>
    </row>
    <row r="48" spans="1:5" s="4" customFormat="1" ht="16.5" customHeight="1" x14ac:dyDescent="0.35">
      <c r="A48" s="108">
        <v>45355</v>
      </c>
      <c r="B48" s="70" t="s">
        <v>157</v>
      </c>
      <c r="C48" s="71">
        <v>1000000</v>
      </c>
      <c r="D48" s="25"/>
      <c r="E48" s="22">
        <f t="shared" si="0"/>
        <v>43025225</v>
      </c>
    </row>
    <row r="49" spans="1:7" s="4" customFormat="1" ht="16.5" customHeight="1" x14ac:dyDescent="0.35">
      <c r="A49" s="108">
        <v>45357</v>
      </c>
      <c r="B49" s="70" t="s">
        <v>155</v>
      </c>
      <c r="C49" s="71"/>
      <c r="D49" s="25">
        <v>15000000</v>
      </c>
      <c r="E49" s="22">
        <f t="shared" si="0"/>
        <v>28025225</v>
      </c>
    </row>
    <row r="50" spans="1:7" s="4" customFormat="1" ht="16.5" customHeight="1" x14ac:dyDescent="0.35">
      <c r="A50" s="108">
        <v>45359</v>
      </c>
      <c r="B50" s="70" t="s">
        <v>150</v>
      </c>
      <c r="C50" s="71"/>
      <c r="D50" s="25">
        <v>2000000</v>
      </c>
      <c r="E50" s="22">
        <f t="shared" si="0"/>
        <v>26025225</v>
      </c>
    </row>
    <row r="51" spans="1:7" s="4" customFormat="1" ht="16.5" customHeight="1" x14ac:dyDescent="0.35">
      <c r="A51" s="108">
        <v>45363</v>
      </c>
      <c r="B51" s="70" t="s">
        <v>156</v>
      </c>
      <c r="C51" s="71"/>
      <c r="D51" s="25">
        <v>82000</v>
      </c>
      <c r="E51" s="22">
        <f t="shared" si="0"/>
        <v>25943225</v>
      </c>
    </row>
    <row r="52" spans="1:7" s="4" customFormat="1" ht="16.5" customHeight="1" x14ac:dyDescent="0.35">
      <c r="A52" s="108">
        <v>45366</v>
      </c>
      <c r="B52" s="70" t="s">
        <v>155</v>
      </c>
      <c r="C52" s="71"/>
      <c r="D52" s="25">
        <v>15000000</v>
      </c>
      <c r="E52" s="22">
        <f t="shared" si="0"/>
        <v>10943225</v>
      </c>
    </row>
    <row r="53" spans="1:7" s="4" customFormat="1" ht="16.5" customHeight="1" x14ac:dyDescent="0.35">
      <c r="A53" s="108">
        <v>45367</v>
      </c>
      <c r="B53" s="70" t="s">
        <v>154</v>
      </c>
      <c r="C53" s="71"/>
      <c r="D53" s="25">
        <v>1000000</v>
      </c>
      <c r="E53" s="22">
        <f t="shared" si="0"/>
        <v>9943225</v>
      </c>
    </row>
    <row r="54" spans="1:7" s="4" customFormat="1" ht="16.5" customHeight="1" x14ac:dyDescent="0.35">
      <c r="A54" s="108">
        <v>45371</v>
      </c>
      <c r="B54" s="70" t="s">
        <v>152</v>
      </c>
      <c r="C54" s="71"/>
      <c r="D54" s="25">
        <v>35000</v>
      </c>
      <c r="E54" s="22">
        <f t="shared" si="0"/>
        <v>9908225</v>
      </c>
    </row>
    <row r="55" spans="1:7" s="4" customFormat="1" ht="16.5" customHeight="1" x14ac:dyDescent="0.35">
      <c r="A55" s="108">
        <v>45371</v>
      </c>
      <c r="B55" s="70" t="s">
        <v>153</v>
      </c>
      <c r="C55" s="71"/>
      <c r="D55" s="25">
        <v>950000</v>
      </c>
      <c r="E55" s="22">
        <f t="shared" si="0"/>
        <v>8958225</v>
      </c>
    </row>
    <row r="56" spans="1:7" s="4" customFormat="1" ht="16.5" customHeight="1" x14ac:dyDescent="0.35">
      <c r="A56" s="108">
        <v>45372</v>
      </c>
      <c r="B56" s="70" t="s">
        <v>151</v>
      </c>
      <c r="C56" s="71"/>
      <c r="D56" s="25">
        <v>700000</v>
      </c>
      <c r="E56" s="22">
        <f t="shared" si="0"/>
        <v>8258225</v>
      </c>
    </row>
    <row r="57" spans="1:7" s="4" customFormat="1" ht="16.5" customHeight="1" x14ac:dyDescent="0.35">
      <c r="A57" s="108">
        <v>45373</v>
      </c>
      <c r="B57" s="70" t="s">
        <v>150</v>
      </c>
      <c r="C57" s="71"/>
      <c r="D57" s="25">
        <v>2750000</v>
      </c>
      <c r="E57" s="22">
        <f t="shared" si="0"/>
        <v>5508225</v>
      </c>
    </row>
    <row r="58" spans="1:7" s="4" customFormat="1" ht="16.5" customHeight="1" x14ac:dyDescent="0.35">
      <c r="A58" s="108">
        <v>45382</v>
      </c>
      <c r="B58" s="70" t="s">
        <v>148</v>
      </c>
      <c r="C58" s="71"/>
      <c r="D58" s="25">
        <v>700000</v>
      </c>
      <c r="E58" s="22">
        <f t="shared" si="0"/>
        <v>4808225</v>
      </c>
    </row>
    <row r="59" spans="1:7" s="4" customFormat="1" ht="16.5" customHeight="1" x14ac:dyDescent="0.35">
      <c r="A59" s="108">
        <v>45382</v>
      </c>
      <c r="B59" s="70" t="s">
        <v>149</v>
      </c>
      <c r="C59" s="71"/>
      <c r="D59" s="25">
        <v>143900</v>
      </c>
      <c r="E59" s="22">
        <f t="shared" si="0"/>
        <v>4664325</v>
      </c>
    </row>
    <row r="60" spans="1:7" s="4" customFormat="1" ht="16.5" customHeight="1" x14ac:dyDescent="0.35">
      <c r="A60" s="108">
        <v>45388</v>
      </c>
      <c r="B60" s="70" t="s">
        <v>147</v>
      </c>
      <c r="C60" s="71"/>
      <c r="D60" s="25">
        <v>150000</v>
      </c>
      <c r="E60" s="22">
        <f t="shared" si="0"/>
        <v>4514325</v>
      </c>
    </row>
    <row r="61" spans="1:7" s="4" customFormat="1" ht="16.5" customHeight="1" x14ac:dyDescent="0.35">
      <c r="A61" s="108">
        <v>45389</v>
      </c>
      <c r="B61" s="70" t="s">
        <v>146</v>
      </c>
      <c r="C61" s="71"/>
      <c r="D61" s="25">
        <v>500000</v>
      </c>
      <c r="E61" s="22">
        <f t="shared" si="0"/>
        <v>4014325</v>
      </c>
    </row>
    <row r="62" spans="1:7" s="4" customFormat="1" ht="16.5" customHeight="1" x14ac:dyDescent="0.35">
      <c r="A62" s="108">
        <v>45396</v>
      </c>
      <c r="B62" s="70" t="s">
        <v>144</v>
      </c>
      <c r="C62" s="71"/>
      <c r="D62" s="25">
        <v>1250000</v>
      </c>
      <c r="E62" s="22">
        <f t="shared" si="0"/>
        <v>2764325</v>
      </c>
    </row>
    <row r="63" spans="1:7" s="4" customFormat="1" ht="16.5" customHeight="1" x14ac:dyDescent="0.35">
      <c r="A63" s="108">
        <v>45396</v>
      </c>
      <c r="B63" s="70" t="s">
        <v>145</v>
      </c>
      <c r="C63" s="71"/>
      <c r="D63" s="25">
        <v>1120000</v>
      </c>
      <c r="E63" s="22">
        <f t="shared" si="0"/>
        <v>1644325</v>
      </c>
    </row>
    <row r="64" spans="1:7" ht="19" customHeight="1" x14ac:dyDescent="0.35">
      <c r="A64" s="138" t="s">
        <v>257</v>
      </c>
      <c r="B64" s="139"/>
      <c r="C64" s="105">
        <f>SUM(C7:C63)</f>
        <v>116000000</v>
      </c>
      <c r="D64" s="106">
        <f>SUM(D7:D63)</f>
        <v>114355675</v>
      </c>
      <c r="E64" s="107">
        <f>+E6+C64-D64</f>
        <v>1644325</v>
      </c>
      <c r="G64" s="19">
        <v>114355675</v>
      </c>
    </row>
    <row r="65" spans="2:5" x14ac:dyDescent="0.35">
      <c r="D65" s="16"/>
      <c r="E65" s="20"/>
    </row>
    <row r="66" spans="2:5" x14ac:dyDescent="0.35">
      <c r="D66" s="16"/>
      <c r="E66" s="20"/>
    </row>
    <row r="67" spans="2:5" x14ac:dyDescent="0.35">
      <c r="D67" s="23"/>
    </row>
    <row r="70" spans="2:5" ht="22.5" customHeight="1" x14ac:dyDescent="0.35">
      <c r="B70" s="18" t="s">
        <v>276</v>
      </c>
      <c r="D70" s="115"/>
    </row>
    <row r="71" spans="2:5" ht="22.5" customHeight="1" x14ac:dyDescent="0.35">
      <c r="D71" s="116"/>
    </row>
    <row r="74" spans="2:5" x14ac:dyDescent="0.35">
      <c r="D74" s="18"/>
    </row>
  </sheetData>
  <sortState xmlns:xlrd2="http://schemas.microsoft.com/office/spreadsheetml/2017/richdata2" ref="A7:E63">
    <sortCondition ref="A63"/>
  </sortState>
  <mergeCells count="8">
    <mergeCell ref="A6:B6"/>
    <mergeCell ref="A64:B64"/>
    <mergeCell ref="A2:E2"/>
    <mergeCell ref="A4:A5"/>
    <mergeCell ref="B4:B5"/>
    <mergeCell ref="D4:D5"/>
    <mergeCell ref="E4:E5"/>
    <mergeCell ref="C4:C5"/>
  </mergeCells>
  <pageMargins left="0.17" right="0.17" top="0.75" bottom="0.17"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52001-2849-4105-9DAE-D772D9693878}">
  <dimension ref="A2:I167"/>
  <sheetViews>
    <sheetView topLeftCell="A157" zoomScale="70" zoomScaleNormal="70" workbookViewId="0">
      <selection activeCell="C171" sqref="C171"/>
    </sheetView>
  </sheetViews>
  <sheetFormatPr defaultColWidth="8.81640625" defaultRowHeight="14" x14ac:dyDescent="0.35"/>
  <cols>
    <col min="1" max="1" width="12.7265625" style="73" customWidth="1"/>
    <col min="2" max="2" width="60.1796875" style="74" customWidth="1"/>
    <col min="3" max="3" width="14.7265625" style="75" customWidth="1"/>
    <col min="4" max="4" width="14.1796875" style="75" customWidth="1"/>
    <col min="5" max="5" width="14.453125" style="75" customWidth="1"/>
    <col min="6" max="6" width="16" style="95" customWidth="1"/>
    <col min="7" max="8" width="13.81640625" style="72" customWidth="1"/>
    <col min="9" max="9" width="12.26953125" style="72" bestFit="1" customWidth="1"/>
    <col min="10" max="10" width="4" style="72" bestFit="1" customWidth="1"/>
    <col min="11" max="11" width="9.81640625" style="72" bestFit="1" customWidth="1"/>
    <col min="12" max="256" width="8.81640625" style="72"/>
    <col min="257" max="257" width="12.7265625" style="72" customWidth="1"/>
    <col min="258" max="258" width="53.1796875" style="72" bestFit="1" customWidth="1"/>
    <col min="259" max="259" width="14.7265625" style="72" customWidth="1"/>
    <col min="260" max="260" width="12.7265625" style="72" customWidth="1"/>
    <col min="261" max="261" width="13.1796875" style="72" customWidth="1"/>
    <col min="262" max="262" width="16" style="72" customWidth="1"/>
    <col min="263" max="512" width="8.81640625" style="72"/>
    <col min="513" max="513" width="12.7265625" style="72" customWidth="1"/>
    <col min="514" max="514" width="53.1796875" style="72" bestFit="1" customWidth="1"/>
    <col min="515" max="515" width="14.7265625" style="72" customWidth="1"/>
    <col min="516" max="516" width="12.7265625" style="72" customWidth="1"/>
    <col min="517" max="517" width="13.1796875" style="72" customWidth="1"/>
    <col min="518" max="518" width="16" style="72" customWidth="1"/>
    <col min="519" max="768" width="8.81640625" style="72"/>
    <col min="769" max="769" width="12.7265625" style="72" customWidth="1"/>
    <col min="770" max="770" width="53.1796875" style="72" bestFit="1" customWidth="1"/>
    <col min="771" max="771" width="14.7265625" style="72" customWidth="1"/>
    <col min="772" max="772" width="12.7265625" style="72" customWidth="1"/>
    <col min="773" max="773" width="13.1796875" style="72" customWidth="1"/>
    <col min="774" max="774" width="16" style="72" customWidth="1"/>
    <col min="775" max="1024" width="8.81640625" style="72"/>
    <col min="1025" max="1025" width="12.7265625" style="72" customWidth="1"/>
    <col min="1026" max="1026" width="53.1796875" style="72" bestFit="1" customWidth="1"/>
    <col min="1027" max="1027" width="14.7265625" style="72" customWidth="1"/>
    <col min="1028" max="1028" width="12.7265625" style="72" customWidth="1"/>
    <col min="1029" max="1029" width="13.1796875" style="72" customWidth="1"/>
    <col min="1030" max="1030" width="16" style="72" customWidth="1"/>
    <col min="1031" max="1280" width="8.81640625" style="72"/>
    <col min="1281" max="1281" width="12.7265625" style="72" customWidth="1"/>
    <col min="1282" max="1282" width="53.1796875" style="72" bestFit="1" customWidth="1"/>
    <col min="1283" max="1283" width="14.7265625" style="72" customWidth="1"/>
    <col min="1284" max="1284" width="12.7265625" style="72" customWidth="1"/>
    <col min="1285" max="1285" width="13.1796875" style="72" customWidth="1"/>
    <col min="1286" max="1286" width="16" style="72" customWidth="1"/>
    <col min="1287" max="1536" width="8.81640625" style="72"/>
    <col min="1537" max="1537" width="12.7265625" style="72" customWidth="1"/>
    <col min="1538" max="1538" width="53.1796875" style="72" bestFit="1" customWidth="1"/>
    <col min="1539" max="1539" width="14.7265625" style="72" customWidth="1"/>
    <col min="1540" max="1540" width="12.7265625" style="72" customWidth="1"/>
    <col min="1541" max="1541" width="13.1796875" style="72" customWidth="1"/>
    <col min="1542" max="1542" width="16" style="72" customWidth="1"/>
    <col min="1543" max="1792" width="8.81640625" style="72"/>
    <col min="1793" max="1793" width="12.7265625" style="72" customWidth="1"/>
    <col min="1794" max="1794" width="53.1796875" style="72" bestFit="1" customWidth="1"/>
    <col min="1795" max="1795" width="14.7265625" style="72" customWidth="1"/>
    <col min="1796" max="1796" width="12.7265625" style="72" customWidth="1"/>
    <col min="1797" max="1797" width="13.1796875" style="72" customWidth="1"/>
    <col min="1798" max="1798" width="16" style="72" customWidth="1"/>
    <col min="1799" max="2048" width="8.81640625" style="72"/>
    <col min="2049" max="2049" width="12.7265625" style="72" customWidth="1"/>
    <col min="2050" max="2050" width="53.1796875" style="72" bestFit="1" customWidth="1"/>
    <col min="2051" max="2051" width="14.7265625" style="72" customWidth="1"/>
    <col min="2052" max="2052" width="12.7265625" style="72" customWidth="1"/>
    <col min="2053" max="2053" width="13.1796875" style="72" customWidth="1"/>
    <col min="2054" max="2054" width="16" style="72" customWidth="1"/>
    <col min="2055" max="2304" width="8.81640625" style="72"/>
    <col min="2305" max="2305" width="12.7265625" style="72" customWidth="1"/>
    <col min="2306" max="2306" width="53.1796875" style="72" bestFit="1" customWidth="1"/>
    <col min="2307" max="2307" width="14.7265625" style="72" customWidth="1"/>
    <col min="2308" max="2308" width="12.7265625" style="72" customWidth="1"/>
    <col min="2309" max="2309" width="13.1796875" style="72" customWidth="1"/>
    <col min="2310" max="2310" width="16" style="72" customWidth="1"/>
    <col min="2311" max="2560" width="8.81640625" style="72"/>
    <col min="2561" max="2561" width="12.7265625" style="72" customWidth="1"/>
    <col min="2562" max="2562" width="53.1796875" style="72" bestFit="1" customWidth="1"/>
    <col min="2563" max="2563" width="14.7265625" style="72" customWidth="1"/>
    <col min="2564" max="2564" width="12.7265625" style="72" customWidth="1"/>
    <col min="2565" max="2565" width="13.1796875" style="72" customWidth="1"/>
    <col min="2566" max="2566" width="16" style="72" customWidth="1"/>
    <col min="2567" max="2816" width="8.81640625" style="72"/>
    <col min="2817" max="2817" width="12.7265625" style="72" customWidth="1"/>
    <col min="2818" max="2818" width="53.1796875" style="72" bestFit="1" customWidth="1"/>
    <col min="2819" max="2819" width="14.7265625" style="72" customWidth="1"/>
    <col min="2820" max="2820" width="12.7265625" style="72" customWidth="1"/>
    <col min="2821" max="2821" width="13.1796875" style="72" customWidth="1"/>
    <col min="2822" max="2822" width="16" style="72" customWidth="1"/>
    <col min="2823" max="3072" width="8.81640625" style="72"/>
    <col min="3073" max="3073" width="12.7265625" style="72" customWidth="1"/>
    <col min="3074" max="3074" width="53.1796875" style="72" bestFit="1" customWidth="1"/>
    <col min="3075" max="3075" width="14.7265625" style="72" customWidth="1"/>
    <col min="3076" max="3076" width="12.7265625" style="72" customWidth="1"/>
    <col min="3077" max="3077" width="13.1796875" style="72" customWidth="1"/>
    <col min="3078" max="3078" width="16" style="72" customWidth="1"/>
    <col min="3079" max="3328" width="8.81640625" style="72"/>
    <col min="3329" max="3329" width="12.7265625" style="72" customWidth="1"/>
    <col min="3330" max="3330" width="53.1796875" style="72" bestFit="1" customWidth="1"/>
    <col min="3331" max="3331" width="14.7265625" style="72" customWidth="1"/>
    <col min="3332" max="3332" width="12.7265625" style="72" customWidth="1"/>
    <col min="3333" max="3333" width="13.1796875" style="72" customWidth="1"/>
    <col min="3334" max="3334" width="16" style="72" customWidth="1"/>
    <col min="3335" max="3584" width="8.81640625" style="72"/>
    <col min="3585" max="3585" width="12.7265625" style="72" customWidth="1"/>
    <col min="3586" max="3586" width="53.1796875" style="72" bestFit="1" customWidth="1"/>
    <col min="3587" max="3587" width="14.7265625" style="72" customWidth="1"/>
    <col min="3588" max="3588" width="12.7265625" style="72" customWidth="1"/>
    <col min="3589" max="3589" width="13.1796875" style="72" customWidth="1"/>
    <col min="3590" max="3590" width="16" style="72" customWidth="1"/>
    <col min="3591" max="3840" width="8.81640625" style="72"/>
    <col min="3841" max="3841" width="12.7265625" style="72" customWidth="1"/>
    <col min="3842" max="3842" width="53.1796875" style="72" bestFit="1" customWidth="1"/>
    <col min="3843" max="3843" width="14.7265625" style="72" customWidth="1"/>
    <col min="3844" max="3844" width="12.7265625" style="72" customWidth="1"/>
    <col min="3845" max="3845" width="13.1796875" style="72" customWidth="1"/>
    <col min="3846" max="3846" width="16" style="72" customWidth="1"/>
    <col min="3847" max="4096" width="8.81640625" style="72"/>
    <col min="4097" max="4097" width="12.7265625" style="72" customWidth="1"/>
    <col min="4098" max="4098" width="53.1796875" style="72" bestFit="1" customWidth="1"/>
    <col min="4099" max="4099" width="14.7265625" style="72" customWidth="1"/>
    <col min="4100" max="4100" width="12.7265625" style="72" customWidth="1"/>
    <col min="4101" max="4101" width="13.1796875" style="72" customWidth="1"/>
    <col min="4102" max="4102" width="16" style="72" customWidth="1"/>
    <col min="4103" max="4352" width="8.81640625" style="72"/>
    <col min="4353" max="4353" width="12.7265625" style="72" customWidth="1"/>
    <col min="4354" max="4354" width="53.1796875" style="72" bestFit="1" customWidth="1"/>
    <col min="4355" max="4355" width="14.7265625" style="72" customWidth="1"/>
    <col min="4356" max="4356" width="12.7265625" style="72" customWidth="1"/>
    <col min="4357" max="4357" width="13.1796875" style="72" customWidth="1"/>
    <col min="4358" max="4358" width="16" style="72" customWidth="1"/>
    <col min="4359" max="4608" width="8.81640625" style="72"/>
    <col min="4609" max="4609" width="12.7265625" style="72" customWidth="1"/>
    <col min="4610" max="4610" width="53.1796875" style="72" bestFit="1" customWidth="1"/>
    <col min="4611" max="4611" width="14.7265625" style="72" customWidth="1"/>
    <col min="4612" max="4612" width="12.7265625" style="72" customWidth="1"/>
    <col min="4613" max="4613" width="13.1796875" style="72" customWidth="1"/>
    <col min="4614" max="4614" width="16" style="72" customWidth="1"/>
    <col min="4615" max="4864" width="8.81640625" style="72"/>
    <col min="4865" max="4865" width="12.7265625" style="72" customWidth="1"/>
    <col min="4866" max="4866" width="53.1796875" style="72" bestFit="1" customWidth="1"/>
    <col min="4867" max="4867" width="14.7265625" style="72" customWidth="1"/>
    <col min="4868" max="4868" width="12.7265625" style="72" customWidth="1"/>
    <col min="4869" max="4869" width="13.1796875" style="72" customWidth="1"/>
    <col min="4870" max="4870" width="16" style="72" customWidth="1"/>
    <col min="4871" max="5120" width="8.81640625" style="72"/>
    <col min="5121" max="5121" width="12.7265625" style="72" customWidth="1"/>
    <col min="5122" max="5122" width="53.1796875" style="72" bestFit="1" customWidth="1"/>
    <col min="5123" max="5123" width="14.7265625" style="72" customWidth="1"/>
    <col min="5124" max="5124" width="12.7265625" style="72" customWidth="1"/>
    <col min="5125" max="5125" width="13.1796875" style="72" customWidth="1"/>
    <col min="5126" max="5126" width="16" style="72" customWidth="1"/>
    <col min="5127" max="5376" width="8.81640625" style="72"/>
    <col min="5377" max="5377" width="12.7265625" style="72" customWidth="1"/>
    <col min="5378" max="5378" width="53.1796875" style="72" bestFit="1" customWidth="1"/>
    <col min="5379" max="5379" width="14.7265625" style="72" customWidth="1"/>
    <col min="5380" max="5380" width="12.7265625" style="72" customWidth="1"/>
    <col min="5381" max="5381" width="13.1796875" style="72" customWidth="1"/>
    <col min="5382" max="5382" width="16" style="72" customWidth="1"/>
    <col min="5383" max="5632" width="8.81640625" style="72"/>
    <col min="5633" max="5633" width="12.7265625" style="72" customWidth="1"/>
    <col min="5634" max="5634" width="53.1796875" style="72" bestFit="1" customWidth="1"/>
    <col min="5635" max="5635" width="14.7265625" style="72" customWidth="1"/>
    <col min="5636" max="5636" width="12.7265625" style="72" customWidth="1"/>
    <col min="5637" max="5637" width="13.1796875" style="72" customWidth="1"/>
    <col min="5638" max="5638" width="16" style="72" customWidth="1"/>
    <col min="5639" max="5888" width="8.81640625" style="72"/>
    <col min="5889" max="5889" width="12.7265625" style="72" customWidth="1"/>
    <col min="5890" max="5890" width="53.1796875" style="72" bestFit="1" customWidth="1"/>
    <col min="5891" max="5891" width="14.7265625" style="72" customWidth="1"/>
    <col min="5892" max="5892" width="12.7265625" style="72" customWidth="1"/>
    <col min="5893" max="5893" width="13.1796875" style="72" customWidth="1"/>
    <col min="5894" max="5894" width="16" style="72" customWidth="1"/>
    <col min="5895" max="6144" width="8.81640625" style="72"/>
    <col min="6145" max="6145" width="12.7265625" style="72" customWidth="1"/>
    <col min="6146" max="6146" width="53.1796875" style="72" bestFit="1" customWidth="1"/>
    <col min="6147" max="6147" width="14.7265625" style="72" customWidth="1"/>
    <col min="6148" max="6148" width="12.7265625" style="72" customWidth="1"/>
    <col min="6149" max="6149" width="13.1796875" style="72" customWidth="1"/>
    <col min="6150" max="6150" width="16" style="72" customWidth="1"/>
    <col min="6151" max="6400" width="8.81640625" style="72"/>
    <col min="6401" max="6401" width="12.7265625" style="72" customWidth="1"/>
    <col min="6402" max="6402" width="53.1796875" style="72" bestFit="1" customWidth="1"/>
    <col min="6403" max="6403" width="14.7265625" style="72" customWidth="1"/>
    <col min="6404" max="6404" width="12.7265625" style="72" customWidth="1"/>
    <col min="6405" max="6405" width="13.1796875" style="72" customWidth="1"/>
    <col min="6406" max="6406" width="16" style="72" customWidth="1"/>
    <col min="6407" max="6656" width="8.81640625" style="72"/>
    <col min="6657" max="6657" width="12.7265625" style="72" customWidth="1"/>
    <col min="6658" max="6658" width="53.1796875" style="72" bestFit="1" customWidth="1"/>
    <col min="6659" max="6659" width="14.7265625" style="72" customWidth="1"/>
    <col min="6660" max="6660" width="12.7265625" style="72" customWidth="1"/>
    <col min="6661" max="6661" width="13.1796875" style="72" customWidth="1"/>
    <col min="6662" max="6662" width="16" style="72" customWidth="1"/>
    <col min="6663" max="6912" width="8.81640625" style="72"/>
    <col min="6913" max="6913" width="12.7265625" style="72" customWidth="1"/>
    <col min="6914" max="6914" width="53.1796875" style="72" bestFit="1" customWidth="1"/>
    <col min="6915" max="6915" width="14.7265625" style="72" customWidth="1"/>
    <col min="6916" max="6916" width="12.7265625" style="72" customWidth="1"/>
    <col min="6917" max="6917" width="13.1796875" style="72" customWidth="1"/>
    <col min="6918" max="6918" width="16" style="72" customWidth="1"/>
    <col min="6919" max="7168" width="8.81640625" style="72"/>
    <col min="7169" max="7169" width="12.7265625" style="72" customWidth="1"/>
    <col min="7170" max="7170" width="53.1796875" style="72" bestFit="1" customWidth="1"/>
    <col min="7171" max="7171" width="14.7265625" style="72" customWidth="1"/>
    <col min="7172" max="7172" width="12.7265625" style="72" customWidth="1"/>
    <col min="7173" max="7173" width="13.1796875" style="72" customWidth="1"/>
    <col min="7174" max="7174" width="16" style="72" customWidth="1"/>
    <col min="7175" max="7424" width="8.81640625" style="72"/>
    <col min="7425" max="7425" width="12.7265625" style="72" customWidth="1"/>
    <col min="7426" max="7426" width="53.1796875" style="72" bestFit="1" customWidth="1"/>
    <col min="7427" max="7427" width="14.7265625" style="72" customWidth="1"/>
    <col min="7428" max="7428" width="12.7265625" style="72" customWidth="1"/>
    <col min="7429" max="7429" width="13.1796875" style="72" customWidth="1"/>
    <col min="7430" max="7430" width="16" style="72" customWidth="1"/>
    <col min="7431" max="7680" width="8.81640625" style="72"/>
    <col min="7681" max="7681" width="12.7265625" style="72" customWidth="1"/>
    <col min="7682" max="7682" width="53.1796875" style="72" bestFit="1" customWidth="1"/>
    <col min="7683" max="7683" width="14.7265625" style="72" customWidth="1"/>
    <col min="7684" max="7684" width="12.7265625" style="72" customWidth="1"/>
    <col min="7685" max="7685" width="13.1796875" style="72" customWidth="1"/>
    <col min="7686" max="7686" width="16" style="72" customWidth="1"/>
    <col min="7687" max="7936" width="8.81640625" style="72"/>
    <col min="7937" max="7937" width="12.7265625" style="72" customWidth="1"/>
    <col min="7938" max="7938" width="53.1796875" style="72" bestFit="1" customWidth="1"/>
    <col min="7939" max="7939" width="14.7265625" style="72" customWidth="1"/>
    <col min="7940" max="7940" width="12.7265625" style="72" customWidth="1"/>
    <col min="7941" max="7941" width="13.1796875" style="72" customWidth="1"/>
    <col min="7942" max="7942" width="16" style="72" customWidth="1"/>
    <col min="7943" max="8192" width="8.81640625" style="72"/>
    <col min="8193" max="8193" width="12.7265625" style="72" customWidth="1"/>
    <col min="8194" max="8194" width="53.1796875" style="72" bestFit="1" customWidth="1"/>
    <col min="8195" max="8195" width="14.7265625" style="72" customWidth="1"/>
    <col min="8196" max="8196" width="12.7265625" style="72" customWidth="1"/>
    <col min="8197" max="8197" width="13.1796875" style="72" customWidth="1"/>
    <col min="8198" max="8198" width="16" style="72" customWidth="1"/>
    <col min="8199" max="8448" width="8.81640625" style="72"/>
    <col min="8449" max="8449" width="12.7265625" style="72" customWidth="1"/>
    <col min="8450" max="8450" width="53.1796875" style="72" bestFit="1" customWidth="1"/>
    <col min="8451" max="8451" width="14.7265625" style="72" customWidth="1"/>
    <col min="8452" max="8452" width="12.7265625" style="72" customWidth="1"/>
    <col min="8453" max="8453" width="13.1796875" style="72" customWidth="1"/>
    <col min="8454" max="8454" width="16" style="72" customWidth="1"/>
    <col min="8455" max="8704" width="8.81640625" style="72"/>
    <col min="8705" max="8705" width="12.7265625" style="72" customWidth="1"/>
    <col min="8706" max="8706" width="53.1796875" style="72" bestFit="1" customWidth="1"/>
    <col min="8707" max="8707" width="14.7265625" style="72" customWidth="1"/>
    <col min="8708" max="8708" width="12.7265625" style="72" customWidth="1"/>
    <col min="8709" max="8709" width="13.1796875" style="72" customWidth="1"/>
    <col min="8710" max="8710" width="16" style="72" customWidth="1"/>
    <col min="8711" max="8960" width="8.81640625" style="72"/>
    <col min="8961" max="8961" width="12.7265625" style="72" customWidth="1"/>
    <col min="8962" max="8962" width="53.1796875" style="72" bestFit="1" customWidth="1"/>
    <col min="8963" max="8963" width="14.7265625" style="72" customWidth="1"/>
    <col min="8964" max="8964" width="12.7265625" style="72" customWidth="1"/>
    <col min="8965" max="8965" width="13.1796875" style="72" customWidth="1"/>
    <col min="8966" max="8966" width="16" style="72" customWidth="1"/>
    <col min="8967" max="9216" width="8.81640625" style="72"/>
    <col min="9217" max="9217" width="12.7265625" style="72" customWidth="1"/>
    <col min="9218" max="9218" width="53.1796875" style="72" bestFit="1" customWidth="1"/>
    <col min="9219" max="9219" width="14.7265625" style="72" customWidth="1"/>
    <col min="9220" max="9220" width="12.7265625" style="72" customWidth="1"/>
    <col min="9221" max="9221" width="13.1796875" style="72" customWidth="1"/>
    <col min="9222" max="9222" width="16" style="72" customWidth="1"/>
    <col min="9223" max="9472" width="8.81640625" style="72"/>
    <col min="9473" max="9473" width="12.7265625" style="72" customWidth="1"/>
    <col min="9474" max="9474" width="53.1796875" style="72" bestFit="1" customWidth="1"/>
    <col min="9475" max="9475" width="14.7265625" style="72" customWidth="1"/>
    <col min="9476" max="9476" width="12.7265625" style="72" customWidth="1"/>
    <col min="9477" max="9477" width="13.1796875" style="72" customWidth="1"/>
    <col min="9478" max="9478" width="16" style="72" customWidth="1"/>
    <col min="9479" max="9728" width="8.81640625" style="72"/>
    <col min="9729" max="9729" width="12.7265625" style="72" customWidth="1"/>
    <col min="9730" max="9730" width="53.1796875" style="72" bestFit="1" customWidth="1"/>
    <col min="9731" max="9731" width="14.7265625" style="72" customWidth="1"/>
    <col min="9732" max="9732" width="12.7265625" style="72" customWidth="1"/>
    <col min="9733" max="9733" width="13.1796875" style="72" customWidth="1"/>
    <col min="9734" max="9734" width="16" style="72" customWidth="1"/>
    <col min="9735" max="9984" width="8.81640625" style="72"/>
    <col min="9985" max="9985" width="12.7265625" style="72" customWidth="1"/>
    <col min="9986" max="9986" width="53.1796875" style="72" bestFit="1" customWidth="1"/>
    <col min="9987" max="9987" width="14.7265625" style="72" customWidth="1"/>
    <col min="9988" max="9988" width="12.7265625" style="72" customWidth="1"/>
    <col min="9989" max="9989" width="13.1796875" style="72" customWidth="1"/>
    <col min="9990" max="9990" width="16" style="72" customWidth="1"/>
    <col min="9991" max="10240" width="8.81640625" style="72"/>
    <col min="10241" max="10241" width="12.7265625" style="72" customWidth="1"/>
    <col min="10242" max="10242" width="53.1796875" style="72" bestFit="1" customWidth="1"/>
    <col min="10243" max="10243" width="14.7265625" style="72" customWidth="1"/>
    <col min="10244" max="10244" width="12.7265625" style="72" customWidth="1"/>
    <col min="10245" max="10245" width="13.1796875" style="72" customWidth="1"/>
    <col min="10246" max="10246" width="16" style="72" customWidth="1"/>
    <col min="10247" max="10496" width="8.81640625" style="72"/>
    <col min="10497" max="10497" width="12.7265625" style="72" customWidth="1"/>
    <col min="10498" max="10498" width="53.1796875" style="72" bestFit="1" customWidth="1"/>
    <col min="10499" max="10499" width="14.7265625" style="72" customWidth="1"/>
    <col min="10500" max="10500" width="12.7265625" style="72" customWidth="1"/>
    <col min="10501" max="10501" width="13.1796875" style="72" customWidth="1"/>
    <col min="10502" max="10502" width="16" style="72" customWidth="1"/>
    <col min="10503" max="10752" width="8.81640625" style="72"/>
    <col min="10753" max="10753" width="12.7265625" style="72" customWidth="1"/>
    <col min="10754" max="10754" width="53.1796875" style="72" bestFit="1" customWidth="1"/>
    <col min="10755" max="10755" width="14.7265625" style="72" customWidth="1"/>
    <col min="10756" max="10756" width="12.7265625" style="72" customWidth="1"/>
    <col min="10757" max="10757" width="13.1796875" style="72" customWidth="1"/>
    <col min="10758" max="10758" width="16" style="72" customWidth="1"/>
    <col min="10759" max="11008" width="8.81640625" style="72"/>
    <col min="11009" max="11009" width="12.7265625" style="72" customWidth="1"/>
    <col min="11010" max="11010" width="53.1796875" style="72" bestFit="1" customWidth="1"/>
    <col min="11011" max="11011" width="14.7265625" style="72" customWidth="1"/>
    <col min="11012" max="11012" width="12.7265625" style="72" customWidth="1"/>
    <col min="11013" max="11013" width="13.1796875" style="72" customWidth="1"/>
    <col min="11014" max="11014" width="16" style="72" customWidth="1"/>
    <col min="11015" max="11264" width="8.81640625" style="72"/>
    <col min="11265" max="11265" width="12.7265625" style="72" customWidth="1"/>
    <col min="11266" max="11266" width="53.1796875" style="72" bestFit="1" customWidth="1"/>
    <col min="11267" max="11267" width="14.7265625" style="72" customWidth="1"/>
    <col min="11268" max="11268" width="12.7265625" style="72" customWidth="1"/>
    <col min="11269" max="11269" width="13.1796875" style="72" customWidth="1"/>
    <col min="11270" max="11270" width="16" style="72" customWidth="1"/>
    <col min="11271" max="11520" width="8.81640625" style="72"/>
    <col min="11521" max="11521" width="12.7265625" style="72" customWidth="1"/>
    <col min="11522" max="11522" width="53.1796875" style="72" bestFit="1" customWidth="1"/>
    <col min="11523" max="11523" width="14.7265625" style="72" customWidth="1"/>
    <col min="11524" max="11524" width="12.7265625" style="72" customWidth="1"/>
    <col min="11525" max="11525" width="13.1796875" style="72" customWidth="1"/>
    <col min="11526" max="11526" width="16" style="72" customWidth="1"/>
    <col min="11527" max="11776" width="8.81640625" style="72"/>
    <col min="11777" max="11777" width="12.7265625" style="72" customWidth="1"/>
    <col min="11778" max="11778" width="53.1796875" style="72" bestFit="1" customWidth="1"/>
    <col min="11779" max="11779" width="14.7265625" style="72" customWidth="1"/>
    <col min="11780" max="11780" width="12.7265625" style="72" customWidth="1"/>
    <col min="11781" max="11781" width="13.1796875" style="72" customWidth="1"/>
    <col min="11782" max="11782" width="16" style="72" customWidth="1"/>
    <col min="11783" max="12032" width="8.81640625" style="72"/>
    <col min="12033" max="12033" width="12.7265625" style="72" customWidth="1"/>
    <col min="12034" max="12034" width="53.1796875" style="72" bestFit="1" customWidth="1"/>
    <col min="12035" max="12035" width="14.7265625" style="72" customWidth="1"/>
    <col min="12036" max="12036" width="12.7265625" style="72" customWidth="1"/>
    <col min="12037" max="12037" width="13.1796875" style="72" customWidth="1"/>
    <col min="12038" max="12038" width="16" style="72" customWidth="1"/>
    <col min="12039" max="12288" width="8.81640625" style="72"/>
    <col min="12289" max="12289" width="12.7265625" style="72" customWidth="1"/>
    <col min="12290" max="12290" width="53.1796875" style="72" bestFit="1" customWidth="1"/>
    <col min="12291" max="12291" width="14.7265625" style="72" customWidth="1"/>
    <col min="12292" max="12292" width="12.7265625" style="72" customWidth="1"/>
    <col min="12293" max="12293" width="13.1796875" style="72" customWidth="1"/>
    <col min="12294" max="12294" width="16" style="72" customWidth="1"/>
    <col min="12295" max="12544" width="8.81640625" style="72"/>
    <col min="12545" max="12545" width="12.7265625" style="72" customWidth="1"/>
    <col min="12546" max="12546" width="53.1796875" style="72" bestFit="1" customWidth="1"/>
    <col min="12547" max="12547" width="14.7265625" style="72" customWidth="1"/>
    <col min="12548" max="12548" width="12.7265625" style="72" customWidth="1"/>
    <col min="12549" max="12549" width="13.1796875" style="72" customWidth="1"/>
    <col min="12550" max="12550" width="16" style="72" customWidth="1"/>
    <col min="12551" max="12800" width="8.81640625" style="72"/>
    <col min="12801" max="12801" width="12.7265625" style="72" customWidth="1"/>
    <col min="12802" max="12802" width="53.1796875" style="72" bestFit="1" customWidth="1"/>
    <col min="12803" max="12803" width="14.7265625" style="72" customWidth="1"/>
    <col min="12804" max="12804" width="12.7265625" style="72" customWidth="1"/>
    <col min="12805" max="12805" width="13.1796875" style="72" customWidth="1"/>
    <col min="12806" max="12806" width="16" style="72" customWidth="1"/>
    <col min="12807" max="13056" width="8.81640625" style="72"/>
    <col min="13057" max="13057" width="12.7265625" style="72" customWidth="1"/>
    <col min="13058" max="13058" width="53.1796875" style="72" bestFit="1" customWidth="1"/>
    <col min="13059" max="13059" width="14.7265625" style="72" customWidth="1"/>
    <col min="13060" max="13060" width="12.7265625" style="72" customWidth="1"/>
    <col min="13061" max="13061" width="13.1796875" style="72" customWidth="1"/>
    <col min="13062" max="13062" width="16" style="72" customWidth="1"/>
    <col min="13063" max="13312" width="8.81640625" style="72"/>
    <col min="13313" max="13313" width="12.7265625" style="72" customWidth="1"/>
    <col min="13314" max="13314" width="53.1796875" style="72" bestFit="1" customWidth="1"/>
    <col min="13315" max="13315" width="14.7265625" style="72" customWidth="1"/>
    <col min="13316" max="13316" width="12.7265625" style="72" customWidth="1"/>
    <col min="13317" max="13317" width="13.1796875" style="72" customWidth="1"/>
    <col min="13318" max="13318" width="16" style="72" customWidth="1"/>
    <col min="13319" max="13568" width="8.81640625" style="72"/>
    <col min="13569" max="13569" width="12.7265625" style="72" customWidth="1"/>
    <col min="13570" max="13570" width="53.1796875" style="72" bestFit="1" customWidth="1"/>
    <col min="13571" max="13571" width="14.7265625" style="72" customWidth="1"/>
    <col min="13572" max="13572" width="12.7265625" style="72" customWidth="1"/>
    <col min="13573" max="13573" width="13.1796875" style="72" customWidth="1"/>
    <col min="13574" max="13574" width="16" style="72" customWidth="1"/>
    <col min="13575" max="13824" width="8.81640625" style="72"/>
    <col min="13825" max="13825" width="12.7265625" style="72" customWidth="1"/>
    <col min="13826" max="13826" width="53.1796875" style="72" bestFit="1" customWidth="1"/>
    <col min="13827" max="13827" width="14.7265625" style="72" customWidth="1"/>
    <col min="13828" max="13828" width="12.7265625" style="72" customWidth="1"/>
    <col min="13829" max="13829" width="13.1796875" style="72" customWidth="1"/>
    <col min="13830" max="13830" width="16" style="72" customWidth="1"/>
    <col min="13831" max="14080" width="8.81640625" style="72"/>
    <col min="14081" max="14081" width="12.7265625" style="72" customWidth="1"/>
    <col min="14082" max="14082" width="53.1796875" style="72" bestFit="1" customWidth="1"/>
    <col min="14083" max="14083" width="14.7265625" style="72" customWidth="1"/>
    <col min="14084" max="14084" width="12.7265625" style="72" customWidth="1"/>
    <col min="14085" max="14085" width="13.1796875" style="72" customWidth="1"/>
    <col min="14086" max="14086" width="16" style="72" customWidth="1"/>
    <col min="14087" max="14336" width="8.81640625" style="72"/>
    <col min="14337" max="14337" width="12.7265625" style="72" customWidth="1"/>
    <col min="14338" max="14338" width="53.1796875" style="72" bestFit="1" customWidth="1"/>
    <col min="14339" max="14339" width="14.7265625" style="72" customWidth="1"/>
    <col min="14340" max="14340" width="12.7265625" style="72" customWidth="1"/>
    <col min="14341" max="14341" width="13.1796875" style="72" customWidth="1"/>
    <col min="14342" max="14342" width="16" style="72" customWidth="1"/>
    <col min="14343" max="14592" width="8.81640625" style="72"/>
    <col min="14593" max="14593" width="12.7265625" style="72" customWidth="1"/>
    <col min="14594" max="14594" width="53.1796875" style="72" bestFit="1" customWidth="1"/>
    <col min="14595" max="14595" width="14.7265625" style="72" customWidth="1"/>
    <col min="14596" max="14596" width="12.7265625" style="72" customWidth="1"/>
    <col min="14597" max="14597" width="13.1796875" style="72" customWidth="1"/>
    <col min="14598" max="14598" width="16" style="72" customWidth="1"/>
    <col min="14599" max="14848" width="8.81640625" style="72"/>
    <col min="14849" max="14849" width="12.7265625" style="72" customWidth="1"/>
    <col min="14850" max="14850" width="53.1796875" style="72" bestFit="1" customWidth="1"/>
    <col min="14851" max="14851" width="14.7265625" style="72" customWidth="1"/>
    <col min="14852" max="14852" width="12.7265625" style="72" customWidth="1"/>
    <col min="14853" max="14853" width="13.1796875" style="72" customWidth="1"/>
    <col min="14854" max="14854" width="16" style="72" customWidth="1"/>
    <col min="14855" max="15104" width="8.81640625" style="72"/>
    <col min="15105" max="15105" width="12.7265625" style="72" customWidth="1"/>
    <col min="15106" max="15106" width="53.1796875" style="72" bestFit="1" customWidth="1"/>
    <col min="15107" max="15107" width="14.7265625" style="72" customWidth="1"/>
    <col min="15108" max="15108" width="12.7265625" style="72" customWidth="1"/>
    <col min="15109" max="15109" width="13.1796875" style="72" customWidth="1"/>
    <col min="15110" max="15110" width="16" style="72" customWidth="1"/>
    <col min="15111" max="15360" width="8.81640625" style="72"/>
    <col min="15361" max="15361" width="12.7265625" style="72" customWidth="1"/>
    <col min="15362" max="15362" width="53.1796875" style="72" bestFit="1" customWidth="1"/>
    <col min="15363" max="15363" width="14.7265625" style="72" customWidth="1"/>
    <col min="15364" max="15364" width="12.7265625" style="72" customWidth="1"/>
    <col min="15365" max="15365" width="13.1796875" style="72" customWidth="1"/>
    <col min="15366" max="15366" width="16" style="72" customWidth="1"/>
    <col min="15367" max="15616" width="8.81640625" style="72"/>
    <col min="15617" max="15617" width="12.7265625" style="72" customWidth="1"/>
    <col min="15618" max="15618" width="53.1796875" style="72" bestFit="1" customWidth="1"/>
    <col min="15619" max="15619" width="14.7265625" style="72" customWidth="1"/>
    <col min="15620" max="15620" width="12.7265625" style="72" customWidth="1"/>
    <col min="15621" max="15621" width="13.1796875" style="72" customWidth="1"/>
    <col min="15622" max="15622" width="16" style="72" customWidth="1"/>
    <col min="15623" max="15872" width="8.81640625" style="72"/>
    <col min="15873" max="15873" width="12.7265625" style="72" customWidth="1"/>
    <col min="15874" max="15874" width="53.1796875" style="72" bestFit="1" customWidth="1"/>
    <col min="15875" max="15875" width="14.7265625" style="72" customWidth="1"/>
    <col min="15876" max="15876" width="12.7265625" style="72" customWidth="1"/>
    <col min="15877" max="15877" width="13.1796875" style="72" customWidth="1"/>
    <col min="15878" max="15878" width="16" style="72" customWidth="1"/>
    <col min="15879" max="16128" width="8.81640625" style="72"/>
    <col min="16129" max="16129" width="12.7265625" style="72" customWidth="1"/>
    <col min="16130" max="16130" width="53.1796875" style="72" bestFit="1" customWidth="1"/>
    <col min="16131" max="16131" width="14.7265625" style="72" customWidth="1"/>
    <col min="16132" max="16132" width="12.7265625" style="72" customWidth="1"/>
    <col min="16133" max="16133" width="13.1796875" style="72" customWidth="1"/>
    <col min="16134" max="16134" width="16" style="72" customWidth="1"/>
    <col min="16135" max="16384" width="8.81640625" style="72"/>
  </cols>
  <sheetData>
    <row r="2" spans="1:6" ht="28.5" customHeight="1" x14ac:dyDescent="0.35">
      <c r="A2" s="156" t="s">
        <v>259</v>
      </c>
      <c r="B2" s="156"/>
      <c r="C2" s="156"/>
      <c r="D2" s="156"/>
      <c r="E2" s="156"/>
      <c r="F2" s="156"/>
    </row>
    <row r="3" spans="1:6" ht="20.149999999999999" customHeight="1" thickBot="1" x14ac:dyDescent="0.4">
      <c r="F3" s="76" t="s">
        <v>30</v>
      </c>
    </row>
    <row r="4" spans="1:6" s="77" customFormat="1" ht="20.5" customHeight="1" x14ac:dyDescent="0.35">
      <c r="A4" s="157" t="s">
        <v>9</v>
      </c>
      <c r="B4" s="158" t="s">
        <v>31</v>
      </c>
      <c r="C4" s="158" t="s">
        <v>32</v>
      </c>
      <c r="D4" s="158"/>
      <c r="E4" s="158" t="s">
        <v>33</v>
      </c>
      <c r="F4" s="159" t="s">
        <v>34</v>
      </c>
    </row>
    <row r="5" spans="1:6" s="77" customFormat="1" ht="20.5" customHeight="1" x14ac:dyDescent="0.35">
      <c r="A5" s="150"/>
      <c r="B5" s="151"/>
      <c r="C5" s="78" t="s">
        <v>35</v>
      </c>
      <c r="D5" s="78" t="s">
        <v>36</v>
      </c>
      <c r="E5" s="151"/>
      <c r="F5" s="160"/>
    </row>
    <row r="6" spans="1:6" s="77" customFormat="1" ht="20.149999999999999" customHeight="1" x14ac:dyDescent="0.35">
      <c r="A6" s="148" t="s">
        <v>37</v>
      </c>
      <c r="B6" s="149"/>
      <c r="C6" s="79"/>
      <c r="D6" s="79"/>
      <c r="E6" s="79"/>
      <c r="F6" s="80">
        <v>0</v>
      </c>
    </row>
    <row r="7" spans="1:6" ht="20.149999999999999" customHeight="1" x14ac:dyDescent="0.35">
      <c r="A7" s="81">
        <v>45306</v>
      </c>
      <c r="B7" s="82" t="s">
        <v>76</v>
      </c>
      <c r="C7" s="83"/>
      <c r="D7" s="84">
        <v>15000</v>
      </c>
      <c r="E7" s="83"/>
      <c r="F7" s="85">
        <f t="shared" ref="F7:F38" si="0">F6+C7+D7-E7</f>
        <v>15000</v>
      </c>
    </row>
    <row r="8" spans="1:6" ht="20.149999999999999" customHeight="1" x14ac:dyDescent="0.35">
      <c r="A8" s="81">
        <v>45307</v>
      </c>
      <c r="B8" s="82" t="s">
        <v>77</v>
      </c>
      <c r="C8" s="83"/>
      <c r="D8" s="84">
        <v>300000</v>
      </c>
      <c r="E8" s="83"/>
      <c r="F8" s="85">
        <f t="shared" si="0"/>
        <v>315000</v>
      </c>
    </row>
    <row r="9" spans="1:6" ht="20.149999999999999" customHeight="1" x14ac:dyDescent="0.35">
      <c r="A9" s="81">
        <v>45310</v>
      </c>
      <c r="B9" s="82" t="s">
        <v>78</v>
      </c>
      <c r="C9" s="83"/>
      <c r="D9" s="84">
        <v>500000</v>
      </c>
      <c r="E9" s="83"/>
      <c r="F9" s="85">
        <f t="shared" si="0"/>
        <v>815000</v>
      </c>
    </row>
    <row r="10" spans="1:6" ht="20.149999999999999" customHeight="1" x14ac:dyDescent="0.35">
      <c r="A10" s="81">
        <v>45310</v>
      </c>
      <c r="B10" s="82" t="s">
        <v>79</v>
      </c>
      <c r="C10" s="83"/>
      <c r="D10" s="84">
        <v>500000</v>
      </c>
      <c r="E10" s="83"/>
      <c r="F10" s="85">
        <f t="shared" si="0"/>
        <v>1315000</v>
      </c>
    </row>
    <row r="11" spans="1:6" ht="20.149999999999999" customHeight="1" x14ac:dyDescent="0.35">
      <c r="A11" s="81">
        <v>45310</v>
      </c>
      <c r="B11" s="82" t="s">
        <v>80</v>
      </c>
      <c r="C11" s="83"/>
      <c r="D11" s="84">
        <v>500000</v>
      </c>
      <c r="E11" s="83"/>
      <c r="F11" s="85">
        <f t="shared" si="0"/>
        <v>1815000</v>
      </c>
    </row>
    <row r="12" spans="1:6" ht="20.149999999999999" customHeight="1" x14ac:dyDescent="0.35">
      <c r="A12" s="81">
        <v>45311</v>
      </c>
      <c r="B12" s="82" t="s">
        <v>81</v>
      </c>
      <c r="C12" s="83"/>
      <c r="D12" s="84">
        <v>50000</v>
      </c>
      <c r="E12" s="83"/>
      <c r="F12" s="85">
        <f t="shared" si="0"/>
        <v>1865000</v>
      </c>
    </row>
    <row r="13" spans="1:6" ht="20.149999999999999" customHeight="1" x14ac:dyDescent="0.35">
      <c r="A13" s="81">
        <v>45312</v>
      </c>
      <c r="B13" s="82" t="s">
        <v>82</v>
      </c>
      <c r="C13" s="83"/>
      <c r="D13" s="84">
        <v>13</v>
      </c>
      <c r="E13" s="83"/>
      <c r="F13" s="85">
        <f t="shared" si="0"/>
        <v>1865013</v>
      </c>
    </row>
    <row r="14" spans="1:6" ht="20.149999999999999" customHeight="1" x14ac:dyDescent="0.35">
      <c r="A14" s="81">
        <v>45315</v>
      </c>
      <c r="B14" s="82" t="s">
        <v>83</v>
      </c>
      <c r="C14" s="83"/>
      <c r="D14" s="84">
        <v>20000</v>
      </c>
      <c r="E14" s="83"/>
      <c r="F14" s="85">
        <f t="shared" si="0"/>
        <v>1885013</v>
      </c>
    </row>
    <row r="15" spans="1:6" ht="20.149999999999999" customHeight="1" x14ac:dyDescent="0.35">
      <c r="A15" s="81">
        <v>45317</v>
      </c>
      <c r="B15" s="82" t="s">
        <v>84</v>
      </c>
      <c r="C15" s="83">
        <v>3000000</v>
      </c>
      <c r="D15" s="84"/>
      <c r="E15" s="83"/>
      <c r="F15" s="85">
        <f t="shared" si="0"/>
        <v>4885013</v>
      </c>
    </row>
    <row r="16" spans="1:6" ht="20.149999999999999" customHeight="1" x14ac:dyDescent="0.35">
      <c r="A16" s="81">
        <v>45339</v>
      </c>
      <c r="B16" s="82" t="s">
        <v>82</v>
      </c>
      <c r="C16" s="83"/>
      <c r="D16" s="84">
        <v>333</v>
      </c>
      <c r="E16" s="83"/>
      <c r="F16" s="85">
        <f t="shared" si="0"/>
        <v>4885346</v>
      </c>
    </row>
    <row r="17" spans="1:6" ht="20.149999999999999" customHeight="1" x14ac:dyDescent="0.35">
      <c r="A17" s="81">
        <v>45340</v>
      </c>
      <c r="B17" s="82" t="s">
        <v>83</v>
      </c>
      <c r="C17" s="83"/>
      <c r="D17" s="84">
        <v>10000</v>
      </c>
      <c r="E17" s="83"/>
      <c r="F17" s="85">
        <f t="shared" si="0"/>
        <v>4895346</v>
      </c>
    </row>
    <row r="18" spans="1:6" ht="20.149999999999999" customHeight="1" x14ac:dyDescent="0.35">
      <c r="A18" s="81">
        <v>45343</v>
      </c>
      <c r="B18" s="82" t="s">
        <v>85</v>
      </c>
      <c r="C18" s="83"/>
      <c r="D18" s="84">
        <v>12500000</v>
      </c>
      <c r="E18" s="83"/>
      <c r="F18" s="85">
        <f t="shared" si="0"/>
        <v>17395346</v>
      </c>
    </row>
    <row r="19" spans="1:6" ht="20.149999999999999" customHeight="1" x14ac:dyDescent="0.35">
      <c r="A19" s="81">
        <v>45343</v>
      </c>
      <c r="B19" s="82" t="s">
        <v>86</v>
      </c>
      <c r="C19" s="83"/>
      <c r="D19" s="84">
        <v>100000</v>
      </c>
      <c r="E19" s="83"/>
      <c r="F19" s="85">
        <f t="shared" si="0"/>
        <v>17495346</v>
      </c>
    </row>
    <row r="20" spans="1:6" ht="20.149999999999999" customHeight="1" x14ac:dyDescent="0.35">
      <c r="A20" s="81">
        <v>45343</v>
      </c>
      <c r="B20" s="82" t="s">
        <v>83</v>
      </c>
      <c r="C20" s="83"/>
      <c r="D20" s="84">
        <v>50000</v>
      </c>
      <c r="E20" s="83"/>
      <c r="F20" s="85">
        <f t="shared" si="0"/>
        <v>17545346</v>
      </c>
    </row>
    <row r="21" spans="1:6" ht="20.149999999999999" customHeight="1" x14ac:dyDescent="0.35">
      <c r="A21" s="81">
        <v>45343</v>
      </c>
      <c r="B21" s="82" t="s">
        <v>87</v>
      </c>
      <c r="C21" s="83"/>
      <c r="D21" s="84">
        <v>30000</v>
      </c>
      <c r="E21" s="83"/>
      <c r="F21" s="85">
        <f t="shared" si="0"/>
        <v>17575346</v>
      </c>
    </row>
    <row r="22" spans="1:6" ht="20.149999999999999" customHeight="1" x14ac:dyDescent="0.35">
      <c r="A22" s="81">
        <v>45346</v>
      </c>
      <c r="B22" s="82" t="s">
        <v>88</v>
      </c>
      <c r="C22" s="83"/>
      <c r="D22" s="84">
        <v>200000</v>
      </c>
      <c r="E22" s="83"/>
      <c r="F22" s="85">
        <f t="shared" si="0"/>
        <v>17775346</v>
      </c>
    </row>
    <row r="23" spans="1:6" ht="20.149999999999999" customHeight="1" x14ac:dyDescent="0.35">
      <c r="A23" s="81">
        <v>45346</v>
      </c>
      <c r="B23" s="82" t="s">
        <v>89</v>
      </c>
      <c r="C23" s="83"/>
      <c r="D23" s="84">
        <v>500000</v>
      </c>
      <c r="E23" s="83"/>
      <c r="F23" s="85">
        <f t="shared" si="0"/>
        <v>18275346</v>
      </c>
    </row>
    <row r="24" spans="1:6" ht="20.149999999999999" customHeight="1" x14ac:dyDescent="0.35">
      <c r="A24" s="81">
        <v>45347</v>
      </c>
      <c r="B24" s="82" t="s">
        <v>90</v>
      </c>
      <c r="C24" s="83"/>
      <c r="D24" s="84">
        <v>20000</v>
      </c>
      <c r="E24" s="83"/>
      <c r="F24" s="85">
        <f t="shared" si="0"/>
        <v>18295346</v>
      </c>
    </row>
    <row r="25" spans="1:6" ht="20.149999999999999" customHeight="1" x14ac:dyDescent="0.35">
      <c r="A25" s="81">
        <v>45347</v>
      </c>
      <c r="B25" s="82" t="s">
        <v>91</v>
      </c>
      <c r="C25" s="83"/>
      <c r="D25" s="84">
        <v>200000</v>
      </c>
      <c r="E25" s="83"/>
      <c r="F25" s="85">
        <f t="shared" si="0"/>
        <v>18495346</v>
      </c>
    </row>
    <row r="26" spans="1:6" ht="20" customHeight="1" x14ac:dyDescent="0.35">
      <c r="A26" s="81">
        <v>45347</v>
      </c>
      <c r="B26" s="82" t="s">
        <v>92</v>
      </c>
      <c r="C26" s="83"/>
      <c r="D26" s="84">
        <v>500000</v>
      </c>
      <c r="E26" s="83"/>
      <c r="F26" s="85">
        <f t="shared" si="0"/>
        <v>18995346</v>
      </c>
    </row>
    <row r="27" spans="1:6" ht="20.149999999999999" customHeight="1" x14ac:dyDescent="0.35">
      <c r="A27" s="81">
        <v>45348</v>
      </c>
      <c r="B27" s="82" t="s">
        <v>93</v>
      </c>
      <c r="C27" s="83"/>
      <c r="D27" s="84">
        <v>200000</v>
      </c>
      <c r="E27" s="83"/>
      <c r="F27" s="85">
        <f t="shared" si="0"/>
        <v>19195346</v>
      </c>
    </row>
    <row r="28" spans="1:6" ht="20.149999999999999" customHeight="1" x14ac:dyDescent="0.35">
      <c r="A28" s="81">
        <v>45348</v>
      </c>
      <c r="B28" s="82" t="s">
        <v>94</v>
      </c>
      <c r="C28" s="83"/>
      <c r="D28" s="84">
        <v>1000000</v>
      </c>
      <c r="E28" s="83"/>
      <c r="F28" s="85">
        <f t="shared" si="0"/>
        <v>20195346</v>
      </c>
    </row>
    <row r="29" spans="1:6" ht="20.149999999999999" customHeight="1" x14ac:dyDescent="0.35">
      <c r="A29" s="81">
        <v>45348</v>
      </c>
      <c r="B29" s="82" t="s">
        <v>95</v>
      </c>
      <c r="C29" s="83"/>
      <c r="D29" s="84">
        <v>200000</v>
      </c>
      <c r="E29" s="83"/>
      <c r="F29" s="85">
        <f t="shared" si="0"/>
        <v>20395346</v>
      </c>
    </row>
    <row r="30" spans="1:6" ht="20.149999999999999" customHeight="1" x14ac:dyDescent="0.35">
      <c r="A30" s="81">
        <v>45348</v>
      </c>
      <c r="B30" s="82" t="s">
        <v>96</v>
      </c>
      <c r="C30" s="83"/>
      <c r="D30" s="84">
        <v>400000</v>
      </c>
      <c r="E30" s="83"/>
      <c r="F30" s="85">
        <f t="shared" si="0"/>
        <v>20795346</v>
      </c>
    </row>
    <row r="31" spans="1:6" ht="20.149999999999999" customHeight="1" x14ac:dyDescent="0.35">
      <c r="A31" s="81">
        <v>45348</v>
      </c>
      <c r="B31" s="82" t="s">
        <v>97</v>
      </c>
      <c r="C31" s="83"/>
      <c r="D31" s="84">
        <v>200000</v>
      </c>
      <c r="E31" s="83"/>
      <c r="F31" s="85">
        <f t="shared" si="0"/>
        <v>20995346</v>
      </c>
    </row>
    <row r="32" spans="1:6" ht="20.149999999999999" customHeight="1" x14ac:dyDescent="0.35">
      <c r="A32" s="81">
        <v>45348</v>
      </c>
      <c r="B32" s="82" t="s">
        <v>98</v>
      </c>
      <c r="C32" s="83"/>
      <c r="D32" s="84">
        <v>50000</v>
      </c>
      <c r="E32" s="83"/>
      <c r="F32" s="85">
        <f t="shared" si="0"/>
        <v>21045346</v>
      </c>
    </row>
    <row r="33" spans="1:6" ht="20.149999999999999" customHeight="1" x14ac:dyDescent="0.35">
      <c r="A33" s="81">
        <v>45348</v>
      </c>
      <c r="B33" s="82" t="s">
        <v>99</v>
      </c>
      <c r="C33" s="83">
        <v>3000000</v>
      </c>
      <c r="D33" s="84"/>
      <c r="E33" s="83"/>
      <c r="F33" s="85">
        <f t="shared" si="0"/>
        <v>24045346</v>
      </c>
    </row>
    <row r="34" spans="1:6" ht="20.149999999999999" customHeight="1" x14ac:dyDescent="0.35">
      <c r="A34" s="81">
        <v>45348</v>
      </c>
      <c r="B34" s="82" t="s">
        <v>100</v>
      </c>
      <c r="C34" s="83"/>
      <c r="D34" s="84">
        <v>300000</v>
      </c>
      <c r="E34" s="83"/>
      <c r="F34" s="85">
        <f t="shared" si="0"/>
        <v>24345346</v>
      </c>
    </row>
    <row r="35" spans="1:6" ht="20.149999999999999" customHeight="1" x14ac:dyDescent="0.35">
      <c r="A35" s="81">
        <v>45348</v>
      </c>
      <c r="B35" s="82" t="s">
        <v>101</v>
      </c>
      <c r="C35" s="83"/>
      <c r="D35" s="84">
        <v>300000</v>
      </c>
      <c r="E35" s="83"/>
      <c r="F35" s="85">
        <f t="shared" si="0"/>
        <v>24645346</v>
      </c>
    </row>
    <row r="36" spans="1:6" ht="20.149999999999999" customHeight="1" x14ac:dyDescent="0.35">
      <c r="A36" s="81">
        <v>45348</v>
      </c>
      <c r="B36" s="82" t="s">
        <v>102</v>
      </c>
      <c r="C36" s="83"/>
      <c r="D36" s="84">
        <v>200000</v>
      </c>
      <c r="E36" s="83"/>
      <c r="F36" s="85">
        <f t="shared" si="0"/>
        <v>24845346</v>
      </c>
    </row>
    <row r="37" spans="1:6" ht="20.149999999999999" customHeight="1" x14ac:dyDescent="0.35">
      <c r="A37" s="81">
        <v>45348</v>
      </c>
      <c r="B37" s="82" t="s">
        <v>103</v>
      </c>
      <c r="C37" s="83"/>
      <c r="D37" s="84">
        <v>200000</v>
      </c>
      <c r="E37" s="83"/>
      <c r="F37" s="85">
        <f t="shared" si="0"/>
        <v>25045346</v>
      </c>
    </row>
    <row r="38" spans="1:6" ht="20.149999999999999" customHeight="1" x14ac:dyDescent="0.35">
      <c r="A38" s="81">
        <v>45348</v>
      </c>
      <c r="B38" s="82" t="s">
        <v>104</v>
      </c>
      <c r="C38" s="83"/>
      <c r="D38" s="84">
        <v>200000</v>
      </c>
      <c r="E38" s="83"/>
      <c r="F38" s="85">
        <f t="shared" si="0"/>
        <v>25245346</v>
      </c>
    </row>
    <row r="39" spans="1:6" ht="20.149999999999999" customHeight="1" x14ac:dyDescent="0.35">
      <c r="A39" s="81">
        <v>45349</v>
      </c>
      <c r="B39" s="82" t="s">
        <v>105</v>
      </c>
      <c r="C39" s="83"/>
      <c r="D39" s="84">
        <v>500000</v>
      </c>
      <c r="E39" s="83"/>
      <c r="F39" s="85">
        <f t="shared" ref="F39:F70" si="1">F38+C39+D39-E39</f>
        <v>25745346</v>
      </c>
    </row>
    <row r="40" spans="1:6" ht="20.149999999999999" customHeight="1" x14ac:dyDescent="0.35">
      <c r="A40" s="81">
        <v>45349</v>
      </c>
      <c r="B40" s="82" t="s">
        <v>106</v>
      </c>
      <c r="C40" s="83"/>
      <c r="D40" s="84">
        <v>200000</v>
      </c>
      <c r="E40" s="83"/>
      <c r="F40" s="85">
        <f t="shared" si="1"/>
        <v>25945346</v>
      </c>
    </row>
    <row r="41" spans="1:6" ht="20.149999999999999" customHeight="1" x14ac:dyDescent="0.35">
      <c r="A41" s="81">
        <v>45349</v>
      </c>
      <c r="B41" s="82" t="s">
        <v>107</v>
      </c>
      <c r="C41" s="83"/>
      <c r="D41" s="84">
        <v>500000</v>
      </c>
      <c r="E41" s="83"/>
      <c r="F41" s="85">
        <f t="shared" si="1"/>
        <v>26445346</v>
      </c>
    </row>
    <row r="42" spans="1:6" ht="20.149999999999999" customHeight="1" x14ac:dyDescent="0.35">
      <c r="A42" s="81">
        <v>45349</v>
      </c>
      <c r="B42" s="82" t="s">
        <v>108</v>
      </c>
      <c r="C42" s="83"/>
      <c r="D42" s="84">
        <v>200000</v>
      </c>
      <c r="E42" s="83"/>
      <c r="F42" s="85">
        <f t="shared" si="1"/>
        <v>26645346</v>
      </c>
    </row>
    <row r="43" spans="1:6" ht="20.149999999999999" customHeight="1" x14ac:dyDescent="0.35">
      <c r="A43" s="81">
        <v>45349</v>
      </c>
      <c r="B43" s="82" t="s">
        <v>109</v>
      </c>
      <c r="C43" s="83"/>
      <c r="D43" s="84">
        <v>300000</v>
      </c>
      <c r="E43" s="83"/>
      <c r="F43" s="85">
        <f t="shared" si="1"/>
        <v>26945346</v>
      </c>
    </row>
    <row r="44" spans="1:6" ht="20.149999999999999" customHeight="1" x14ac:dyDescent="0.35">
      <c r="A44" s="81">
        <v>45349</v>
      </c>
      <c r="B44" s="82" t="s">
        <v>110</v>
      </c>
      <c r="C44" s="83"/>
      <c r="D44" s="84">
        <v>200000</v>
      </c>
      <c r="E44" s="83"/>
      <c r="F44" s="85">
        <f t="shared" si="1"/>
        <v>27145346</v>
      </c>
    </row>
    <row r="45" spans="1:6" ht="20.149999999999999" customHeight="1" x14ac:dyDescent="0.35">
      <c r="A45" s="81">
        <v>45349</v>
      </c>
      <c r="B45" s="82" t="s">
        <v>111</v>
      </c>
      <c r="C45" s="83"/>
      <c r="D45" s="84">
        <v>200000</v>
      </c>
      <c r="E45" s="83"/>
      <c r="F45" s="85">
        <f t="shared" si="1"/>
        <v>27345346</v>
      </c>
    </row>
    <row r="46" spans="1:6" ht="20.149999999999999" customHeight="1" x14ac:dyDescent="0.35">
      <c r="A46" s="81">
        <v>45349</v>
      </c>
      <c r="B46" s="82" t="s">
        <v>112</v>
      </c>
      <c r="C46" s="83"/>
      <c r="D46" s="84">
        <v>200000</v>
      </c>
      <c r="E46" s="83"/>
      <c r="F46" s="85">
        <f t="shared" si="1"/>
        <v>27545346</v>
      </c>
    </row>
    <row r="47" spans="1:6" ht="20.149999999999999" customHeight="1" x14ac:dyDescent="0.35">
      <c r="A47" s="81">
        <v>45350</v>
      </c>
      <c r="B47" s="82" t="s">
        <v>113</v>
      </c>
      <c r="C47" s="83"/>
      <c r="D47" s="84">
        <v>900000</v>
      </c>
      <c r="E47" s="83"/>
      <c r="F47" s="85">
        <f t="shared" si="1"/>
        <v>28445346</v>
      </c>
    </row>
    <row r="48" spans="1:6" ht="20.149999999999999" customHeight="1" x14ac:dyDescent="0.35">
      <c r="A48" s="81">
        <v>45350</v>
      </c>
      <c r="B48" s="82" t="s">
        <v>114</v>
      </c>
      <c r="C48" s="83"/>
      <c r="D48" s="84">
        <v>1000000</v>
      </c>
      <c r="E48" s="83"/>
      <c r="F48" s="85">
        <f t="shared" si="1"/>
        <v>29445346</v>
      </c>
    </row>
    <row r="49" spans="1:6" ht="20.149999999999999" customHeight="1" x14ac:dyDescent="0.35">
      <c r="A49" s="81">
        <v>45350</v>
      </c>
      <c r="B49" s="82" t="s">
        <v>115</v>
      </c>
      <c r="C49" s="83"/>
      <c r="D49" s="84">
        <v>100000</v>
      </c>
      <c r="E49" s="83"/>
      <c r="F49" s="85">
        <f t="shared" si="1"/>
        <v>29545346</v>
      </c>
    </row>
    <row r="50" spans="1:6" ht="20.149999999999999" customHeight="1" x14ac:dyDescent="0.35">
      <c r="A50" s="81">
        <v>45350</v>
      </c>
      <c r="B50" s="82" t="s">
        <v>143</v>
      </c>
      <c r="C50" s="83"/>
      <c r="D50" s="84">
        <v>100000</v>
      </c>
      <c r="E50" s="83"/>
      <c r="F50" s="85">
        <f t="shared" si="1"/>
        <v>29645346</v>
      </c>
    </row>
    <row r="51" spans="1:6" ht="20.149999999999999" customHeight="1" x14ac:dyDescent="0.35">
      <c r="A51" s="81">
        <v>45350</v>
      </c>
      <c r="B51" s="82" t="s">
        <v>142</v>
      </c>
      <c r="C51" s="83"/>
      <c r="D51" s="84">
        <v>300000</v>
      </c>
      <c r="E51" s="83"/>
      <c r="F51" s="85">
        <f t="shared" si="1"/>
        <v>29945346</v>
      </c>
    </row>
    <row r="52" spans="1:6" ht="20.149999999999999" customHeight="1" x14ac:dyDescent="0.35">
      <c r="A52" s="81">
        <v>45350</v>
      </c>
      <c r="B52" s="82" t="s">
        <v>141</v>
      </c>
      <c r="C52" s="83"/>
      <c r="D52" s="84">
        <v>2000000</v>
      </c>
      <c r="E52" s="83"/>
      <c r="F52" s="85">
        <f t="shared" si="1"/>
        <v>31945346</v>
      </c>
    </row>
    <row r="53" spans="1:6" ht="20.149999999999999" customHeight="1" x14ac:dyDescent="0.35">
      <c r="A53" s="81">
        <v>45351</v>
      </c>
      <c r="B53" s="82" t="s">
        <v>140</v>
      </c>
      <c r="C53" s="83"/>
      <c r="D53" s="84">
        <v>100000</v>
      </c>
      <c r="E53" s="83"/>
      <c r="F53" s="85">
        <f t="shared" si="1"/>
        <v>32045346</v>
      </c>
    </row>
    <row r="54" spans="1:6" ht="20.149999999999999" customHeight="1" x14ac:dyDescent="0.35">
      <c r="A54" s="81">
        <v>45352</v>
      </c>
      <c r="B54" s="82" t="s">
        <v>139</v>
      </c>
      <c r="C54" s="83"/>
      <c r="D54" s="84">
        <v>500000</v>
      </c>
      <c r="E54" s="83"/>
      <c r="F54" s="85">
        <f t="shared" si="1"/>
        <v>32545346</v>
      </c>
    </row>
    <row r="55" spans="1:6" ht="20.149999999999999" customHeight="1" x14ac:dyDescent="0.35">
      <c r="A55" s="81">
        <v>45352</v>
      </c>
      <c r="B55" s="82" t="s">
        <v>138</v>
      </c>
      <c r="C55" s="83"/>
      <c r="D55" s="84">
        <v>100000</v>
      </c>
      <c r="E55" s="83"/>
      <c r="F55" s="85">
        <f t="shared" si="1"/>
        <v>32645346</v>
      </c>
    </row>
    <row r="56" spans="1:6" ht="20.149999999999999" customHeight="1" x14ac:dyDescent="0.35">
      <c r="A56" s="81">
        <v>45352</v>
      </c>
      <c r="B56" s="82" t="s">
        <v>137</v>
      </c>
      <c r="C56" s="83"/>
      <c r="D56" s="84">
        <v>200000</v>
      </c>
      <c r="E56" s="83"/>
      <c r="F56" s="85">
        <f t="shared" si="1"/>
        <v>32845346</v>
      </c>
    </row>
    <row r="57" spans="1:6" ht="20.149999999999999" customHeight="1" x14ac:dyDescent="0.35">
      <c r="A57" s="81">
        <v>45352</v>
      </c>
      <c r="B57" s="82" t="s">
        <v>136</v>
      </c>
      <c r="C57" s="83"/>
      <c r="D57" s="84">
        <v>200000</v>
      </c>
      <c r="E57" s="83"/>
      <c r="F57" s="85">
        <f t="shared" si="1"/>
        <v>33045346</v>
      </c>
    </row>
    <row r="58" spans="1:6" ht="20.149999999999999" customHeight="1" x14ac:dyDescent="0.35">
      <c r="A58" s="81">
        <v>45352</v>
      </c>
      <c r="B58" s="82" t="s">
        <v>135</v>
      </c>
      <c r="C58" s="83"/>
      <c r="D58" s="84">
        <v>500000</v>
      </c>
      <c r="E58" s="83"/>
      <c r="F58" s="85">
        <f t="shared" si="1"/>
        <v>33545346</v>
      </c>
    </row>
    <row r="59" spans="1:6" ht="20.149999999999999" customHeight="1" x14ac:dyDescent="0.35">
      <c r="A59" s="81">
        <v>45352</v>
      </c>
      <c r="B59" s="82" t="s">
        <v>115</v>
      </c>
      <c r="C59" s="83"/>
      <c r="D59" s="84">
        <v>100000</v>
      </c>
      <c r="E59" s="83"/>
      <c r="F59" s="85">
        <f t="shared" si="1"/>
        <v>33645346</v>
      </c>
    </row>
    <row r="60" spans="1:6" ht="20.149999999999999" customHeight="1" x14ac:dyDescent="0.35">
      <c r="A60" s="81">
        <v>45352</v>
      </c>
      <c r="B60" s="82" t="s">
        <v>134</v>
      </c>
      <c r="C60" s="83"/>
      <c r="D60" s="84">
        <v>300000</v>
      </c>
      <c r="E60" s="83"/>
      <c r="F60" s="85">
        <f t="shared" si="1"/>
        <v>33945346</v>
      </c>
    </row>
    <row r="61" spans="1:6" ht="20.149999999999999" customHeight="1" x14ac:dyDescent="0.35">
      <c r="A61" s="81">
        <v>45352</v>
      </c>
      <c r="B61" s="82" t="s">
        <v>133</v>
      </c>
      <c r="C61" s="83"/>
      <c r="D61" s="84">
        <v>50000</v>
      </c>
      <c r="E61" s="83"/>
      <c r="F61" s="85">
        <f t="shared" si="1"/>
        <v>33995346</v>
      </c>
    </row>
    <row r="62" spans="1:6" ht="20.149999999999999" customHeight="1" x14ac:dyDescent="0.35">
      <c r="A62" s="81">
        <v>45352</v>
      </c>
      <c r="B62" s="82" t="s">
        <v>132</v>
      </c>
      <c r="C62" s="83"/>
      <c r="D62" s="84">
        <v>200000</v>
      </c>
      <c r="E62" s="83"/>
      <c r="F62" s="85">
        <f t="shared" si="1"/>
        <v>34195346</v>
      </c>
    </row>
    <row r="63" spans="1:6" ht="20.149999999999999" customHeight="1" x14ac:dyDescent="0.35">
      <c r="A63" s="81">
        <v>45353</v>
      </c>
      <c r="B63" s="82" t="s">
        <v>131</v>
      </c>
      <c r="C63" s="83"/>
      <c r="D63" s="84">
        <v>500000</v>
      </c>
      <c r="E63" s="83"/>
      <c r="F63" s="85">
        <f t="shared" si="1"/>
        <v>34695346</v>
      </c>
    </row>
    <row r="64" spans="1:6" ht="20.149999999999999" customHeight="1" x14ac:dyDescent="0.35">
      <c r="A64" s="81">
        <v>45353</v>
      </c>
      <c r="B64" s="82" t="s">
        <v>130</v>
      </c>
      <c r="C64" s="83"/>
      <c r="D64" s="84">
        <v>100000</v>
      </c>
      <c r="E64" s="83"/>
      <c r="F64" s="85">
        <f t="shared" si="1"/>
        <v>34795346</v>
      </c>
    </row>
    <row r="65" spans="1:6" ht="20.149999999999999" customHeight="1" x14ac:dyDescent="0.35">
      <c r="A65" s="81">
        <v>45353</v>
      </c>
      <c r="B65" s="82" t="s">
        <v>129</v>
      </c>
      <c r="C65" s="83"/>
      <c r="D65" s="84">
        <v>100000</v>
      </c>
      <c r="E65" s="83"/>
      <c r="F65" s="85">
        <f t="shared" si="1"/>
        <v>34895346</v>
      </c>
    </row>
    <row r="66" spans="1:6" ht="20.149999999999999" customHeight="1" x14ac:dyDescent="0.35">
      <c r="A66" s="81">
        <v>45355</v>
      </c>
      <c r="B66" s="82" t="s">
        <v>128</v>
      </c>
      <c r="C66" s="83"/>
      <c r="D66" s="84">
        <v>500000</v>
      </c>
      <c r="E66" s="83"/>
      <c r="F66" s="85">
        <f t="shared" si="1"/>
        <v>35395346</v>
      </c>
    </row>
    <row r="67" spans="1:6" ht="20.149999999999999" customHeight="1" x14ac:dyDescent="0.35">
      <c r="A67" s="81">
        <v>45355</v>
      </c>
      <c r="B67" s="82" t="s">
        <v>127</v>
      </c>
      <c r="C67" s="83"/>
      <c r="D67" s="84">
        <v>500000</v>
      </c>
      <c r="E67" s="83"/>
      <c r="F67" s="85">
        <f t="shared" si="1"/>
        <v>35895346</v>
      </c>
    </row>
    <row r="68" spans="1:6" ht="20.149999999999999" customHeight="1" x14ac:dyDescent="0.35">
      <c r="A68" s="81">
        <v>45356</v>
      </c>
      <c r="B68" s="82" t="s">
        <v>126</v>
      </c>
      <c r="C68" s="83"/>
      <c r="D68" s="84">
        <v>200000</v>
      </c>
      <c r="E68" s="83"/>
      <c r="F68" s="85">
        <f t="shared" si="1"/>
        <v>36095346</v>
      </c>
    </row>
    <row r="69" spans="1:6" ht="20.149999999999999" customHeight="1" x14ac:dyDescent="0.35">
      <c r="A69" s="81">
        <v>45356</v>
      </c>
      <c r="B69" s="82" t="s">
        <v>125</v>
      </c>
      <c r="C69" s="83"/>
      <c r="D69" s="84">
        <v>500000</v>
      </c>
      <c r="E69" s="83"/>
      <c r="F69" s="85">
        <f t="shared" si="1"/>
        <v>36595346</v>
      </c>
    </row>
    <row r="70" spans="1:6" ht="20.149999999999999" customHeight="1" x14ac:dyDescent="0.35">
      <c r="A70" s="81">
        <v>45358</v>
      </c>
      <c r="B70" s="82" t="s">
        <v>124</v>
      </c>
      <c r="C70" s="83"/>
      <c r="D70" s="84">
        <v>2000000</v>
      </c>
      <c r="E70" s="83"/>
      <c r="F70" s="85">
        <f t="shared" si="1"/>
        <v>38595346</v>
      </c>
    </row>
    <row r="71" spans="1:6" ht="20.149999999999999" customHeight="1" x14ac:dyDescent="0.35">
      <c r="A71" s="81">
        <v>45362</v>
      </c>
      <c r="B71" s="82" t="s">
        <v>163</v>
      </c>
      <c r="C71" s="83"/>
      <c r="D71" s="84">
        <v>200000</v>
      </c>
      <c r="E71" s="83"/>
      <c r="F71" s="85">
        <f t="shared" ref="F71:F102" si="2">F70+C71+D71-E71</f>
        <v>38795346</v>
      </c>
    </row>
    <row r="72" spans="1:6" ht="20.149999999999999" customHeight="1" x14ac:dyDescent="0.35">
      <c r="A72" s="81">
        <v>45368</v>
      </c>
      <c r="B72" s="82" t="s">
        <v>82</v>
      </c>
      <c r="C72" s="83"/>
      <c r="D72" s="84">
        <v>2247</v>
      </c>
      <c r="E72" s="83"/>
      <c r="F72" s="85">
        <f t="shared" si="2"/>
        <v>38797593</v>
      </c>
    </row>
    <row r="73" spans="1:6" ht="20.149999999999999" customHeight="1" x14ac:dyDescent="0.35">
      <c r="A73" s="81">
        <v>45373</v>
      </c>
      <c r="B73" s="82" t="s">
        <v>164</v>
      </c>
      <c r="C73" s="83"/>
      <c r="D73" s="84">
        <v>500000</v>
      </c>
      <c r="E73" s="83"/>
      <c r="F73" s="85">
        <f t="shared" si="2"/>
        <v>39297593</v>
      </c>
    </row>
    <row r="74" spans="1:6" ht="20.149999999999999" customHeight="1" x14ac:dyDescent="0.35">
      <c r="A74" s="81">
        <v>45375</v>
      </c>
      <c r="B74" s="82" t="s">
        <v>89</v>
      </c>
      <c r="C74" s="83"/>
      <c r="D74" s="84">
        <v>50000</v>
      </c>
      <c r="E74" s="83"/>
      <c r="F74" s="85">
        <f t="shared" si="2"/>
        <v>39347593</v>
      </c>
    </row>
    <row r="75" spans="1:6" ht="20.149999999999999" customHeight="1" x14ac:dyDescent="0.35">
      <c r="A75" s="81">
        <v>45375</v>
      </c>
      <c r="B75" s="82" t="s">
        <v>165</v>
      </c>
      <c r="C75" s="83"/>
      <c r="D75" s="84">
        <v>20000</v>
      </c>
      <c r="E75" s="83"/>
      <c r="F75" s="85">
        <f t="shared" si="2"/>
        <v>39367593</v>
      </c>
    </row>
    <row r="76" spans="1:6" ht="20.149999999999999" customHeight="1" x14ac:dyDescent="0.35">
      <c r="A76" s="81">
        <v>45375</v>
      </c>
      <c r="B76" s="82" t="s">
        <v>83</v>
      </c>
      <c r="C76" s="83"/>
      <c r="D76" s="84">
        <v>100000</v>
      </c>
      <c r="E76" s="83"/>
      <c r="F76" s="85">
        <f t="shared" si="2"/>
        <v>39467593</v>
      </c>
    </row>
    <row r="77" spans="1:6" ht="20.149999999999999" customHeight="1" x14ac:dyDescent="0.35">
      <c r="A77" s="81">
        <v>45375</v>
      </c>
      <c r="B77" s="82" t="s">
        <v>167</v>
      </c>
      <c r="C77" s="83"/>
      <c r="D77" s="84">
        <v>10000</v>
      </c>
      <c r="E77" s="83"/>
      <c r="F77" s="85">
        <f t="shared" si="2"/>
        <v>39477593</v>
      </c>
    </row>
    <row r="78" spans="1:6" ht="20.149999999999999" customHeight="1" x14ac:dyDescent="0.35">
      <c r="A78" s="81">
        <v>45375</v>
      </c>
      <c r="B78" s="82" t="s">
        <v>166</v>
      </c>
      <c r="C78" s="83"/>
      <c r="D78" s="84">
        <v>50000</v>
      </c>
      <c r="E78" s="83"/>
      <c r="F78" s="85">
        <f t="shared" si="2"/>
        <v>39527593</v>
      </c>
    </row>
    <row r="79" spans="1:6" ht="20.149999999999999" customHeight="1" x14ac:dyDescent="0.35">
      <c r="A79" s="81">
        <v>45375</v>
      </c>
      <c r="B79" s="82" t="s">
        <v>83</v>
      </c>
      <c r="C79" s="83"/>
      <c r="D79" s="84">
        <v>100000</v>
      </c>
      <c r="E79" s="83"/>
      <c r="F79" s="85">
        <f t="shared" si="2"/>
        <v>39627593</v>
      </c>
    </row>
    <row r="80" spans="1:6" ht="20.149999999999999" customHeight="1" x14ac:dyDescent="0.35">
      <c r="A80" s="81">
        <v>45375</v>
      </c>
      <c r="B80" s="82" t="s">
        <v>169</v>
      </c>
      <c r="C80" s="83"/>
      <c r="D80" s="84">
        <v>100000</v>
      </c>
      <c r="E80" s="83"/>
      <c r="F80" s="85">
        <f t="shared" si="2"/>
        <v>39727593</v>
      </c>
    </row>
    <row r="81" spans="1:6" ht="20.149999999999999" customHeight="1" x14ac:dyDescent="0.35">
      <c r="A81" s="81">
        <v>45375</v>
      </c>
      <c r="B81" s="82" t="s">
        <v>168</v>
      </c>
      <c r="C81" s="83"/>
      <c r="D81" s="84">
        <v>100000</v>
      </c>
      <c r="E81" s="83"/>
      <c r="F81" s="85">
        <f t="shared" si="2"/>
        <v>39827593</v>
      </c>
    </row>
    <row r="82" spans="1:6" ht="20.149999999999999" customHeight="1" x14ac:dyDescent="0.35">
      <c r="A82" s="81">
        <v>45377</v>
      </c>
      <c r="B82" s="82" t="s">
        <v>170</v>
      </c>
      <c r="C82" s="83">
        <v>3000000</v>
      </c>
      <c r="D82" s="84"/>
      <c r="E82" s="83"/>
      <c r="F82" s="85">
        <f t="shared" si="2"/>
        <v>42827593</v>
      </c>
    </row>
    <row r="83" spans="1:6" ht="20.149999999999999" customHeight="1" x14ac:dyDescent="0.35">
      <c r="A83" s="81">
        <v>45377</v>
      </c>
      <c r="B83" s="82" t="s">
        <v>171</v>
      </c>
      <c r="C83" s="83">
        <v>3000000</v>
      </c>
      <c r="D83" s="84"/>
      <c r="E83" s="83"/>
      <c r="F83" s="85">
        <f t="shared" si="2"/>
        <v>45827593</v>
      </c>
    </row>
    <row r="84" spans="1:6" ht="20.149999999999999" customHeight="1" x14ac:dyDescent="0.35">
      <c r="A84" s="81">
        <v>45377</v>
      </c>
      <c r="B84" s="82" t="s">
        <v>172</v>
      </c>
      <c r="C84" s="83">
        <v>3000000</v>
      </c>
      <c r="D84" s="84"/>
      <c r="E84" s="83"/>
      <c r="F84" s="85">
        <f t="shared" si="2"/>
        <v>48827593</v>
      </c>
    </row>
    <row r="85" spans="1:6" ht="20.149999999999999" customHeight="1" x14ac:dyDescent="0.35">
      <c r="A85" s="81">
        <v>45379</v>
      </c>
      <c r="B85" s="82" t="s">
        <v>173</v>
      </c>
      <c r="C85" s="83"/>
      <c r="D85" s="84">
        <v>2000000</v>
      </c>
      <c r="E85" s="83"/>
      <c r="F85" s="85">
        <f t="shared" si="2"/>
        <v>50827593</v>
      </c>
    </row>
    <row r="86" spans="1:6" ht="20.149999999999999" customHeight="1" x14ac:dyDescent="0.35">
      <c r="A86" s="81">
        <v>45386</v>
      </c>
      <c r="B86" s="82" t="s">
        <v>128</v>
      </c>
      <c r="C86" s="83"/>
      <c r="D86" s="84">
        <v>500000</v>
      </c>
      <c r="E86" s="83"/>
      <c r="F86" s="85">
        <f t="shared" si="2"/>
        <v>51327593</v>
      </c>
    </row>
    <row r="87" spans="1:6" ht="20.149999999999999" customHeight="1" x14ac:dyDescent="0.35">
      <c r="A87" s="81">
        <v>45388</v>
      </c>
      <c r="B87" s="82" t="s">
        <v>174</v>
      </c>
      <c r="C87" s="83"/>
      <c r="D87" s="84">
        <v>100000</v>
      </c>
      <c r="E87" s="83"/>
      <c r="F87" s="85">
        <f t="shared" si="2"/>
        <v>51427593</v>
      </c>
    </row>
    <row r="88" spans="1:6" ht="20.149999999999999" customHeight="1" x14ac:dyDescent="0.35">
      <c r="A88" s="81">
        <v>45388</v>
      </c>
      <c r="B88" s="82" t="s">
        <v>175</v>
      </c>
      <c r="C88" s="83"/>
      <c r="D88" s="84">
        <v>500000</v>
      </c>
      <c r="E88" s="83"/>
      <c r="F88" s="85">
        <f t="shared" si="2"/>
        <v>51927593</v>
      </c>
    </row>
    <row r="89" spans="1:6" ht="20.149999999999999" customHeight="1" x14ac:dyDescent="0.35">
      <c r="A89" s="81">
        <v>45389</v>
      </c>
      <c r="B89" s="82" t="s">
        <v>128</v>
      </c>
      <c r="C89" s="83"/>
      <c r="D89" s="84">
        <v>500000</v>
      </c>
      <c r="E89" s="83"/>
      <c r="F89" s="85">
        <f t="shared" si="2"/>
        <v>52427593</v>
      </c>
    </row>
    <row r="90" spans="1:6" ht="20.149999999999999" customHeight="1" x14ac:dyDescent="0.35">
      <c r="A90" s="81">
        <v>45389</v>
      </c>
      <c r="B90" s="82" t="s">
        <v>166</v>
      </c>
      <c r="C90" s="83"/>
      <c r="D90" s="84">
        <v>50000</v>
      </c>
      <c r="E90" s="83"/>
      <c r="F90" s="85">
        <f t="shared" si="2"/>
        <v>52477593</v>
      </c>
    </row>
    <row r="91" spans="1:6" ht="20.149999999999999" customHeight="1" x14ac:dyDescent="0.35">
      <c r="A91" s="81">
        <v>45390</v>
      </c>
      <c r="B91" s="82" t="s">
        <v>176</v>
      </c>
      <c r="C91" s="83"/>
      <c r="D91" s="84">
        <v>1336000</v>
      </c>
      <c r="E91" s="83"/>
      <c r="F91" s="85">
        <f t="shared" si="2"/>
        <v>53813593</v>
      </c>
    </row>
    <row r="92" spans="1:6" ht="20.149999999999999" customHeight="1" x14ac:dyDescent="0.35">
      <c r="A92" s="81">
        <v>45391</v>
      </c>
      <c r="B92" s="82" t="s">
        <v>177</v>
      </c>
      <c r="C92" s="83"/>
      <c r="D92" s="84">
        <v>300000</v>
      </c>
      <c r="E92" s="83"/>
      <c r="F92" s="85">
        <f t="shared" si="2"/>
        <v>54113593</v>
      </c>
    </row>
    <row r="93" spans="1:6" ht="20.149999999999999" customHeight="1" x14ac:dyDescent="0.35">
      <c r="A93" s="81">
        <v>45395</v>
      </c>
      <c r="B93" s="82" t="s">
        <v>178</v>
      </c>
      <c r="C93" s="83"/>
      <c r="D93" s="84">
        <v>500000</v>
      </c>
      <c r="E93" s="83"/>
      <c r="F93" s="85">
        <f t="shared" si="2"/>
        <v>54613593</v>
      </c>
    </row>
    <row r="94" spans="1:6" ht="20.149999999999999" customHeight="1" x14ac:dyDescent="0.35">
      <c r="A94" s="81">
        <v>45400</v>
      </c>
      <c r="B94" s="82" t="s">
        <v>179</v>
      </c>
      <c r="C94" s="83"/>
      <c r="D94" s="84">
        <v>17460000</v>
      </c>
      <c r="E94" s="83"/>
      <c r="F94" s="85">
        <f t="shared" si="2"/>
        <v>72073593</v>
      </c>
    </row>
    <row r="95" spans="1:6" ht="20.149999999999999" customHeight="1" x14ac:dyDescent="0.35">
      <c r="A95" s="81">
        <v>45400</v>
      </c>
      <c r="B95" s="82" t="s">
        <v>180</v>
      </c>
      <c r="C95" s="83"/>
      <c r="D95" s="84">
        <v>8809000</v>
      </c>
      <c r="E95" s="83"/>
      <c r="F95" s="85">
        <f t="shared" si="2"/>
        <v>80882593</v>
      </c>
    </row>
    <row r="96" spans="1:6" ht="20.149999999999999" customHeight="1" x14ac:dyDescent="0.35">
      <c r="A96" s="81">
        <v>45403</v>
      </c>
      <c r="B96" s="82" t="s">
        <v>82</v>
      </c>
      <c r="C96" s="83"/>
      <c r="D96" s="84">
        <v>4918</v>
      </c>
      <c r="E96" s="83"/>
      <c r="F96" s="85">
        <f t="shared" si="2"/>
        <v>80887511</v>
      </c>
    </row>
    <row r="97" spans="1:7" ht="20.149999999999999" customHeight="1" x14ac:dyDescent="0.35">
      <c r="A97" s="81">
        <v>45408</v>
      </c>
      <c r="B97" s="82" t="s">
        <v>181</v>
      </c>
      <c r="C97" s="83"/>
      <c r="D97" s="84">
        <v>300000</v>
      </c>
      <c r="E97" s="83"/>
      <c r="F97" s="85">
        <f t="shared" si="2"/>
        <v>81187511</v>
      </c>
    </row>
    <row r="98" spans="1:7" ht="20.149999999999999" customHeight="1" x14ac:dyDescent="0.35">
      <c r="A98" s="81">
        <v>45409</v>
      </c>
      <c r="B98" s="82" t="s">
        <v>107</v>
      </c>
      <c r="C98" s="83"/>
      <c r="D98" s="84">
        <v>1000000</v>
      </c>
      <c r="E98" s="83"/>
      <c r="F98" s="85">
        <f t="shared" si="2"/>
        <v>82187511</v>
      </c>
    </row>
    <row r="99" spans="1:7" s="90" customFormat="1" ht="20.149999999999999" customHeight="1" x14ac:dyDescent="0.35">
      <c r="A99" s="86">
        <v>45409</v>
      </c>
      <c r="B99" s="87" t="s">
        <v>198</v>
      </c>
      <c r="C99" s="88"/>
      <c r="D99" s="88"/>
      <c r="E99" s="88">
        <v>30000000</v>
      </c>
      <c r="F99" s="89">
        <f t="shared" si="2"/>
        <v>52187511</v>
      </c>
    </row>
    <row r="100" spans="1:7" ht="20.149999999999999" customHeight="1" x14ac:dyDescent="0.35">
      <c r="A100" s="81">
        <v>45409</v>
      </c>
      <c r="B100" s="82" t="s">
        <v>199</v>
      </c>
      <c r="C100" s="83"/>
      <c r="D100" s="84"/>
      <c r="E100" s="83">
        <v>500000</v>
      </c>
      <c r="F100" s="85">
        <f t="shared" si="2"/>
        <v>51687511</v>
      </c>
    </row>
    <row r="101" spans="1:7" ht="20.149999999999999" customHeight="1" x14ac:dyDescent="0.35">
      <c r="A101" s="81">
        <v>45414</v>
      </c>
      <c r="B101" s="82" t="s">
        <v>128</v>
      </c>
      <c r="C101" s="83"/>
      <c r="D101" s="84">
        <v>500000</v>
      </c>
      <c r="E101" s="83"/>
      <c r="F101" s="85">
        <f t="shared" si="2"/>
        <v>52187511</v>
      </c>
    </row>
    <row r="102" spans="1:7" ht="20.149999999999999" customHeight="1" x14ac:dyDescent="0.35">
      <c r="A102" s="81">
        <v>45414</v>
      </c>
      <c r="B102" s="82" t="s">
        <v>182</v>
      </c>
      <c r="C102" s="83"/>
      <c r="D102" s="84">
        <v>300000</v>
      </c>
      <c r="E102" s="83"/>
      <c r="F102" s="85">
        <f t="shared" si="2"/>
        <v>52487511</v>
      </c>
    </row>
    <row r="103" spans="1:7" ht="20.149999999999999" customHeight="1" x14ac:dyDescent="0.35">
      <c r="A103" s="81">
        <v>45415</v>
      </c>
      <c r="B103" s="82" t="s">
        <v>183</v>
      </c>
      <c r="C103" s="83"/>
      <c r="D103" s="84">
        <v>100000</v>
      </c>
      <c r="E103" s="83"/>
      <c r="F103" s="85">
        <f t="shared" ref="F103:F134" si="3">F102+C103+D103-E103</f>
        <v>52587511</v>
      </c>
    </row>
    <row r="104" spans="1:7" ht="20.149999999999999" customHeight="1" x14ac:dyDescent="0.35">
      <c r="A104" s="81">
        <v>45415</v>
      </c>
      <c r="B104" s="82" t="s">
        <v>143</v>
      </c>
      <c r="C104" s="83"/>
      <c r="D104" s="84">
        <v>300000</v>
      </c>
      <c r="E104" s="83"/>
      <c r="F104" s="85">
        <f t="shared" si="3"/>
        <v>52887511</v>
      </c>
    </row>
    <row r="105" spans="1:7" ht="20.149999999999999" customHeight="1" x14ac:dyDescent="0.35">
      <c r="A105" s="81">
        <v>45415</v>
      </c>
      <c r="B105" s="82" t="s">
        <v>184</v>
      </c>
      <c r="C105" s="83"/>
      <c r="D105" s="84">
        <v>200000</v>
      </c>
      <c r="E105" s="83"/>
      <c r="F105" s="85">
        <f t="shared" si="3"/>
        <v>53087511</v>
      </c>
    </row>
    <row r="106" spans="1:7" ht="20.149999999999999" customHeight="1" x14ac:dyDescent="0.35">
      <c r="A106" s="81">
        <v>45415</v>
      </c>
      <c r="B106" s="82" t="s">
        <v>131</v>
      </c>
      <c r="C106" s="83"/>
      <c r="D106" s="84">
        <v>500000</v>
      </c>
      <c r="E106" s="83"/>
      <c r="F106" s="85">
        <f t="shared" si="3"/>
        <v>53587511</v>
      </c>
    </row>
    <row r="107" spans="1:7" ht="20" customHeight="1" x14ac:dyDescent="0.35">
      <c r="A107" s="81">
        <v>45415</v>
      </c>
      <c r="B107" s="82" t="s">
        <v>115</v>
      </c>
      <c r="C107" s="83"/>
      <c r="D107" s="84">
        <v>100000</v>
      </c>
      <c r="E107" s="83"/>
      <c r="F107" s="85">
        <f t="shared" si="3"/>
        <v>53687511</v>
      </c>
    </row>
    <row r="108" spans="1:7" ht="20.149999999999999" customHeight="1" x14ac:dyDescent="0.35">
      <c r="A108" s="81">
        <v>45415</v>
      </c>
      <c r="B108" s="82" t="s">
        <v>134</v>
      </c>
      <c r="C108" s="83"/>
      <c r="D108" s="84">
        <v>300000</v>
      </c>
      <c r="E108" s="83"/>
      <c r="F108" s="85">
        <f t="shared" si="3"/>
        <v>53987511</v>
      </c>
    </row>
    <row r="109" spans="1:7" ht="20.149999999999999" customHeight="1" x14ac:dyDescent="0.35">
      <c r="A109" s="81">
        <v>45415</v>
      </c>
      <c r="B109" s="82" t="s">
        <v>200</v>
      </c>
      <c r="C109" s="83"/>
      <c r="D109" s="84"/>
      <c r="E109" s="83">
        <v>80000</v>
      </c>
      <c r="F109" s="85">
        <f t="shared" si="3"/>
        <v>53907511</v>
      </c>
    </row>
    <row r="110" spans="1:7" ht="20.149999999999999" customHeight="1" x14ac:dyDescent="0.35">
      <c r="A110" s="81">
        <v>45415</v>
      </c>
      <c r="B110" s="82" t="s">
        <v>201</v>
      </c>
      <c r="C110" s="83"/>
      <c r="D110" s="84"/>
      <c r="E110" s="83">
        <v>505000</v>
      </c>
      <c r="F110" s="85">
        <f t="shared" si="3"/>
        <v>53402511</v>
      </c>
    </row>
    <row r="111" spans="1:7" ht="20.149999999999999" customHeight="1" x14ac:dyDescent="0.35">
      <c r="A111" s="81">
        <v>45416</v>
      </c>
      <c r="B111" s="82" t="s">
        <v>202</v>
      </c>
      <c r="C111" s="83"/>
      <c r="D111" s="84"/>
      <c r="E111" s="83">
        <v>3400000</v>
      </c>
      <c r="F111" s="85">
        <f t="shared" si="3"/>
        <v>50002511</v>
      </c>
      <c r="G111" s="91">
        <f>+E111</f>
        <v>3400000</v>
      </c>
    </row>
    <row r="112" spans="1:7" ht="20.149999999999999" customHeight="1" x14ac:dyDescent="0.35">
      <c r="A112" s="81">
        <v>45417</v>
      </c>
      <c r="B112" s="82" t="s">
        <v>203</v>
      </c>
      <c r="C112" s="83"/>
      <c r="D112" s="84"/>
      <c r="E112" s="83">
        <v>367000</v>
      </c>
      <c r="F112" s="85">
        <f t="shared" si="3"/>
        <v>49635511</v>
      </c>
    </row>
    <row r="113" spans="1:7" ht="20.149999999999999" customHeight="1" x14ac:dyDescent="0.35">
      <c r="A113" s="81">
        <v>45417</v>
      </c>
      <c r="B113" s="82" t="s">
        <v>204</v>
      </c>
      <c r="C113" s="83"/>
      <c r="D113" s="84"/>
      <c r="E113" s="83">
        <v>2081159</v>
      </c>
      <c r="F113" s="85">
        <f t="shared" si="3"/>
        <v>47554352</v>
      </c>
      <c r="G113" s="91"/>
    </row>
    <row r="114" spans="1:7" ht="20.149999999999999" customHeight="1" x14ac:dyDescent="0.35">
      <c r="A114" s="81">
        <v>45424</v>
      </c>
      <c r="B114" s="82" t="s">
        <v>185</v>
      </c>
      <c r="C114" s="83"/>
      <c r="D114" s="84">
        <v>5000000</v>
      </c>
      <c r="E114" s="83"/>
      <c r="F114" s="85">
        <f t="shared" si="3"/>
        <v>52554352</v>
      </c>
    </row>
    <row r="115" spans="1:7" ht="20.149999999999999" customHeight="1" x14ac:dyDescent="0.35">
      <c r="A115" s="81">
        <v>45430</v>
      </c>
      <c r="B115" s="82" t="s">
        <v>82</v>
      </c>
      <c r="C115" s="83"/>
      <c r="D115" s="84">
        <v>4378</v>
      </c>
      <c r="E115" s="83"/>
      <c r="F115" s="85">
        <f t="shared" si="3"/>
        <v>52558730</v>
      </c>
    </row>
    <row r="116" spans="1:7" ht="20.149999999999999" customHeight="1" x14ac:dyDescent="0.35">
      <c r="A116" s="81">
        <v>45442</v>
      </c>
      <c r="B116" s="82" t="s">
        <v>107</v>
      </c>
      <c r="C116" s="83"/>
      <c r="D116" s="84">
        <v>2000000</v>
      </c>
      <c r="E116" s="83"/>
      <c r="F116" s="85">
        <f t="shared" si="3"/>
        <v>54558730</v>
      </c>
    </row>
    <row r="117" spans="1:7" ht="20.149999999999999" customHeight="1" x14ac:dyDescent="0.35">
      <c r="A117" s="81">
        <v>45449</v>
      </c>
      <c r="B117" s="82" t="s">
        <v>128</v>
      </c>
      <c r="C117" s="83"/>
      <c r="D117" s="84">
        <v>500000</v>
      </c>
      <c r="E117" s="83"/>
      <c r="F117" s="85">
        <f t="shared" si="3"/>
        <v>55058730</v>
      </c>
    </row>
    <row r="118" spans="1:7" ht="20.149999999999999" customHeight="1" x14ac:dyDescent="0.35">
      <c r="A118" s="81">
        <v>45451</v>
      </c>
      <c r="B118" s="82" t="s">
        <v>186</v>
      </c>
      <c r="C118" s="83"/>
      <c r="D118" s="84">
        <v>2000000</v>
      </c>
      <c r="E118" s="83"/>
      <c r="F118" s="85">
        <f t="shared" si="3"/>
        <v>57058730</v>
      </c>
    </row>
    <row r="119" spans="1:7" ht="20.149999999999999" customHeight="1" x14ac:dyDescent="0.35">
      <c r="A119" s="81">
        <v>45457</v>
      </c>
      <c r="B119" s="82" t="s">
        <v>136</v>
      </c>
      <c r="C119" s="83"/>
      <c r="D119" s="84">
        <v>200000</v>
      </c>
      <c r="E119" s="83"/>
      <c r="F119" s="85">
        <f t="shared" si="3"/>
        <v>57258730</v>
      </c>
    </row>
    <row r="120" spans="1:7" ht="20.149999999999999" customHeight="1" x14ac:dyDescent="0.35">
      <c r="A120" s="81">
        <v>45458</v>
      </c>
      <c r="B120" s="82" t="s">
        <v>82</v>
      </c>
      <c r="C120" s="83"/>
      <c r="D120" s="84">
        <v>4184</v>
      </c>
      <c r="E120" s="83"/>
      <c r="F120" s="85">
        <f t="shared" si="3"/>
        <v>57262914</v>
      </c>
    </row>
    <row r="121" spans="1:7" ht="20.149999999999999" customHeight="1" x14ac:dyDescent="0.35">
      <c r="A121" s="81">
        <v>45460</v>
      </c>
      <c r="B121" s="82" t="s">
        <v>206</v>
      </c>
      <c r="C121" s="83"/>
      <c r="D121" s="84"/>
      <c r="E121" s="83">
        <v>381081</v>
      </c>
      <c r="F121" s="85">
        <f t="shared" si="3"/>
        <v>56881833</v>
      </c>
    </row>
    <row r="122" spans="1:7" ht="20.149999999999999" customHeight="1" x14ac:dyDescent="0.35">
      <c r="A122" s="81">
        <v>45460</v>
      </c>
      <c r="B122" s="82" t="s">
        <v>205</v>
      </c>
      <c r="C122" s="83"/>
      <c r="D122" s="84"/>
      <c r="E122" s="83">
        <v>620092</v>
      </c>
      <c r="F122" s="85">
        <f t="shared" si="3"/>
        <v>56261741</v>
      </c>
    </row>
    <row r="123" spans="1:7" ht="20.149999999999999" customHeight="1" x14ac:dyDescent="0.35">
      <c r="A123" s="81">
        <v>45463</v>
      </c>
      <c r="B123" s="82" t="s">
        <v>207</v>
      </c>
      <c r="C123" s="83"/>
      <c r="D123" s="84"/>
      <c r="E123" s="83">
        <v>6500000</v>
      </c>
      <c r="F123" s="85">
        <f t="shared" si="3"/>
        <v>49761741</v>
      </c>
      <c r="G123" s="91">
        <f>+E123</f>
        <v>6500000</v>
      </c>
    </row>
    <row r="124" spans="1:7" ht="20.149999999999999" customHeight="1" x14ac:dyDescent="0.35">
      <c r="A124" s="81">
        <v>45468</v>
      </c>
      <c r="B124" s="82" t="s">
        <v>187</v>
      </c>
      <c r="C124" s="83"/>
      <c r="D124" s="84">
        <v>5000000</v>
      </c>
      <c r="E124" s="83"/>
      <c r="F124" s="85">
        <f t="shared" si="3"/>
        <v>54761741</v>
      </c>
    </row>
    <row r="125" spans="1:7" ht="20.149999999999999" customHeight="1" x14ac:dyDescent="0.35">
      <c r="A125" s="81">
        <v>45469</v>
      </c>
      <c r="B125" s="82" t="s">
        <v>188</v>
      </c>
      <c r="C125" s="83"/>
      <c r="D125" s="84">
        <v>200000</v>
      </c>
      <c r="E125" s="83"/>
      <c r="F125" s="85">
        <f t="shared" si="3"/>
        <v>54961741</v>
      </c>
    </row>
    <row r="126" spans="1:7" ht="20.149999999999999" customHeight="1" x14ac:dyDescent="0.35">
      <c r="A126" s="81">
        <v>45471</v>
      </c>
      <c r="B126" s="82" t="s">
        <v>107</v>
      </c>
      <c r="C126" s="83"/>
      <c r="D126" s="84">
        <v>1000000</v>
      </c>
      <c r="E126" s="83"/>
      <c r="F126" s="85">
        <f t="shared" si="3"/>
        <v>55961741</v>
      </c>
    </row>
    <row r="127" spans="1:7" ht="20.149999999999999" customHeight="1" x14ac:dyDescent="0.35">
      <c r="A127" s="81">
        <v>45471</v>
      </c>
      <c r="B127" s="82" t="s">
        <v>107</v>
      </c>
      <c r="C127" s="83"/>
      <c r="D127" s="84">
        <v>1000000</v>
      </c>
      <c r="E127" s="83"/>
      <c r="F127" s="85">
        <f t="shared" si="3"/>
        <v>56961741</v>
      </c>
    </row>
    <row r="128" spans="1:7" ht="20.149999999999999" customHeight="1" x14ac:dyDescent="0.35">
      <c r="A128" s="81">
        <v>45475</v>
      </c>
      <c r="B128" s="82" t="s">
        <v>128</v>
      </c>
      <c r="C128" s="83"/>
      <c r="D128" s="84">
        <v>500000</v>
      </c>
      <c r="E128" s="83"/>
      <c r="F128" s="85">
        <f t="shared" si="3"/>
        <v>57461741</v>
      </c>
    </row>
    <row r="129" spans="1:7" ht="20.149999999999999" customHeight="1" x14ac:dyDescent="0.35">
      <c r="A129" s="81">
        <v>45480</v>
      </c>
      <c r="B129" s="82" t="s">
        <v>208</v>
      </c>
      <c r="C129" s="83"/>
      <c r="D129" s="84"/>
      <c r="E129" s="83">
        <v>270030</v>
      </c>
      <c r="F129" s="85">
        <f t="shared" si="3"/>
        <v>57191711</v>
      </c>
    </row>
    <row r="130" spans="1:7" ht="20.149999999999999" customHeight="1" x14ac:dyDescent="0.35">
      <c r="A130" s="81">
        <v>45482</v>
      </c>
      <c r="B130" s="82" t="s">
        <v>107</v>
      </c>
      <c r="C130" s="83"/>
      <c r="D130" s="84">
        <v>2000000</v>
      </c>
      <c r="E130" s="83"/>
      <c r="F130" s="85">
        <f t="shared" si="3"/>
        <v>59191711</v>
      </c>
    </row>
    <row r="131" spans="1:7" ht="20.149999999999999" customHeight="1" x14ac:dyDescent="0.35">
      <c r="A131" s="81">
        <v>45483</v>
      </c>
      <c r="B131" s="82" t="s">
        <v>209</v>
      </c>
      <c r="C131" s="83"/>
      <c r="D131" s="84"/>
      <c r="E131" s="83">
        <v>471337</v>
      </c>
      <c r="F131" s="85">
        <f t="shared" si="3"/>
        <v>58720374</v>
      </c>
    </row>
    <row r="132" spans="1:7" ht="20.149999999999999" customHeight="1" x14ac:dyDescent="0.35">
      <c r="A132" s="81">
        <v>45485</v>
      </c>
      <c r="B132" s="82" t="s">
        <v>210</v>
      </c>
      <c r="C132" s="83"/>
      <c r="D132" s="84"/>
      <c r="E132" s="83">
        <v>2060000</v>
      </c>
      <c r="F132" s="85">
        <f t="shared" si="3"/>
        <v>56660374</v>
      </c>
      <c r="G132" s="91">
        <f>+E132</f>
        <v>2060000</v>
      </c>
    </row>
    <row r="133" spans="1:7" ht="20.149999999999999" customHeight="1" x14ac:dyDescent="0.35">
      <c r="A133" s="81">
        <v>45486</v>
      </c>
      <c r="B133" s="82" t="s">
        <v>189</v>
      </c>
      <c r="C133" s="83"/>
      <c r="D133" s="84">
        <v>100000</v>
      </c>
      <c r="E133" s="83"/>
      <c r="F133" s="85">
        <f t="shared" si="3"/>
        <v>56760374</v>
      </c>
    </row>
    <row r="134" spans="1:7" ht="20.149999999999999" customHeight="1" x14ac:dyDescent="0.35">
      <c r="A134" s="92">
        <v>45487</v>
      </c>
      <c r="B134" s="82" t="s">
        <v>190</v>
      </c>
      <c r="C134" s="83"/>
      <c r="D134" s="83">
        <v>350000</v>
      </c>
      <c r="E134" s="83"/>
      <c r="F134" s="85">
        <f t="shared" si="3"/>
        <v>57110374</v>
      </c>
    </row>
    <row r="135" spans="1:7" ht="20.149999999999999" customHeight="1" x14ac:dyDescent="0.35">
      <c r="A135" s="81">
        <v>45487</v>
      </c>
      <c r="B135" s="82" t="s">
        <v>101</v>
      </c>
      <c r="C135" s="83"/>
      <c r="D135" s="84">
        <v>300000</v>
      </c>
      <c r="E135" s="83"/>
      <c r="F135" s="85">
        <f t="shared" ref="F135:F158" si="4">F134+C135+D135-E135</f>
        <v>57410374</v>
      </c>
    </row>
    <row r="136" spans="1:7" ht="20.149999999999999" customHeight="1" x14ac:dyDescent="0.35">
      <c r="A136" s="81">
        <v>45487</v>
      </c>
      <c r="B136" s="82" t="s">
        <v>105</v>
      </c>
      <c r="C136" s="83"/>
      <c r="D136" s="84">
        <v>500000</v>
      </c>
      <c r="E136" s="83"/>
      <c r="F136" s="85">
        <f t="shared" si="4"/>
        <v>57910374</v>
      </c>
    </row>
    <row r="137" spans="1:7" ht="20.149999999999999" customHeight="1" x14ac:dyDescent="0.35">
      <c r="A137" s="81">
        <v>45488</v>
      </c>
      <c r="B137" s="82" t="s">
        <v>211</v>
      </c>
      <c r="C137" s="83"/>
      <c r="D137" s="84"/>
      <c r="E137" s="83">
        <v>1200000</v>
      </c>
      <c r="F137" s="85">
        <f t="shared" si="4"/>
        <v>56710374</v>
      </c>
    </row>
    <row r="138" spans="1:7" ht="20.149999999999999" customHeight="1" x14ac:dyDescent="0.35">
      <c r="A138" s="81">
        <v>45488</v>
      </c>
      <c r="B138" s="82" t="s">
        <v>212</v>
      </c>
      <c r="C138" s="83"/>
      <c r="D138" s="84"/>
      <c r="E138" s="83">
        <v>904069</v>
      </c>
      <c r="F138" s="85">
        <f t="shared" si="4"/>
        <v>55806305</v>
      </c>
    </row>
    <row r="139" spans="1:7" ht="20.149999999999999" customHeight="1" x14ac:dyDescent="0.35">
      <c r="A139" s="81">
        <v>45489</v>
      </c>
      <c r="B139" s="82" t="s">
        <v>213</v>
      </c>
      <c r="C139" s="83"/>
      <c r="D139" s="84"/>
      <c r="E139" s="83">
        <v>697200</v>
      </c>
      <c r="F139" s="85">
        <f t="shared" si="4"/>
        <v>55109105</v>
      </c>
    </row>
    <row r="140" spans="1:7" ht="20.149999999999999" customHeight="1" x14ac:dyDescent="0.35">
      <c r="A140" s="81">
        <v>45491</v>
      </c>
      <c r="B140" s="82" t="s">
        <v>191</v>
      </c>
      <c r="C140" s="83"/>
      <c r="D140" s="84">
        <v>1000000</v>
      </c>
      <c r="E140" s="83"/>
      <c r="F140" s="85">
        <f t="shared" si="4"/>
        <v>56109105</v>
      </c>
    </row>
    <row r="141" spans="1:7" ht="20.149999999999999" customHeight="1" x14ac:dyDescent="0.35">
      <c r="A141" s="81">
        <v>45493</v>
      </c>
      <c r="B141" s="82" t="s">
        <v>192</v>
      </c>
      <c r="C141" s="83"/>
      <c r="D141" s="84">
        <v>300000</v>
      </c>
      <c r="E141" s="83"/>
      <c r="F141" s="85">
        <f t="shared" si="4"/>
        <v>56409105</v>
      </c>
    </row>
    <row r="142" spans="1:7" ht="20.149999999999999" customHeight="1" x14ac:dyDescent="0.35">
      <c r="A142" s="81">
        <v>45493</v>
      </c>
      <c r="B142" s="82" t="s">
        <v>214</v>
      </c>
      <c r="C142" s="83"/>
      <c r="D142" s="84"/>
      <c r="E142" s="83">
        <v>120000</v>
      </c>
      <c r="F142" s="85">
        <f t="shared" si="4"/>
        <v>56289105</v>
      </c>
    </row>
    <row r="143" spans="1:7" ht="20.149999999999999" customHeight="1" x14ac:dyDescent="0.35">
      <c r="A143" s="81">
        <v>45494</v>
      </c>
      <c r="B143" s="82" t="s">
        <v>82</v>
      </c>
      <c r="C143" s="83"/>
      <c r="D143" s="84">
        <v>5344</v>
      </c>
      <c r="E143" s="83"/>
      <c r="F143" s="85">
        <f t="shared" si="4"/>
        <v>56294449</v>
      </c>
    </row>
    <row r="144" spans="1:7" ht="20.149999999999999" customHeight="1" x14ac:dyDescent="0.35">
      <c r="A144" s="81">
        <v>45495</v>
      </c>
      <c r="B144" s="82" t="s">
        <v>195</v>
      </c>
      <c r="C144" s="83"/>
      <c r="D144" s="84">
        <v>200000</v>
      </c>
      <c r="E144" s="83"/>
      <c r="F144" s="85">
        <f t="shared" si="4"/>
        <v>56494449</v>
      </c>
    </row>
    <row r="145" spans="1:9" ht="20.149999999999999" customHeight="1" x14ac:dyDescent="0.35">
      <c r="A145" s="81">
        <v>45496</v>
      </c>
      <c r="B145" s="82" t="s">
        <v>193</v>
      </c>
      <c r="C145" s="83"/>
      <c r="D145" s="84">
        <v>100000</v>
      </c>
      <c r="E145" s="83"/>
      <c r="F145" s="85">
        <f t="shared" si="4"/>
        <v>56594449</v>
      </c>
    </row>
    <row r="146" spans="1:9" ht="20.149999999999999" customHeight="1" x14ac:dyDescent="0.35">
      <c r="A146" s="81">
        <v>45496</v>
      </c>
      <c r="B146" s="82" t="s">
        <v>215</v>
      </c>
      <c r="C146" s="83"/>
      <c r="D146" s="84"/>
      <c r="E146" s="83">
        <v>763088</v>
      </c>
      <c r="F146" s="85">
        <f t="shared" si="4"/>
        <v>55831361</v>
      </c>
    </row>
    <row r="147" spans="1:9" ht="20.149999999999999" customHeight="1" x14ac:dyDescent="0.35">
      <c r="A147" s="81">
        <v>45496</v>
      </c>
      <c r="B147" s="82" t="s">
        <v>216</v>
      </c>
      <c r="C147" s="83"/>
      <c r="D147" s="84"/>
      <c r="E147" s="83">
        <v>1595045</v>
      </c>
      <c r="F147" s="85">
        <f t="shared" si="4"/>
        <v>54236316</v>
      </c>
      <c r="H147" s="72">
        <f>+E147/21000</f>
        <v>75.954523809523806</v>
      </c>
    </row>
    <row r="148" spans="1:9" ht="20.149999999999999" customHeight="1" x14ac:dyDescent="0.35">
      <c r="A148" s="81">
        <v>45498</v>
      </c>
      <c r="B148" s="82" t="s">
        <v>217</v>
      </c>
      <c r="C148" s="83"/>
      <c r="D148" s="84"/>
      <c r="E148" s="83">
        <v>4080000</v>
      </c>
      <c r="F148" s="85">
        <f t="shared" si="4"/>
        <v>50156316</v>
      </c>
      <c r="G148" s="91">
        <f>+E148</f>
        <v>4080000</v>
      </c>
    </row>
    <row r="149" spans="1:9" ht="20.149999999999999" customHeight="1" x14ac:dyDescent="0.35">
      <c r="A149" s="81">
        <v>45498</v>
      </c>
      <c r="B149" s="82" t="s">
        <v>218</v>
      </c>
      <c r="C149" s="83"/>
      <c r="D149" s="84"/>
      <c r="E149" s="83">
        <v>1018168</v>
      </c>
      <c r="F149" s="85">
        <f t="shared" si="4"/>
        <v>49138148</v>
      </c>
    </row>
    <row r="150" spans="1:9" ht="20.149999999999999" customHeight="1" x14ac:dyDescent="0.35">
      <c r="A150" s="81">
        <v>45499</v>
      </c>
      <c r="B150" s="82" t="s">
        <v>194</v>
      </c>
      <c r="C150" s="83"/>
      <c r="D150" s="84">
        <v>2000000</v>
      </c>
      <c r="E150" s="83"/>
      <c r="F150" s="85">
        <f t="shared" si="4"/>
        <v>51138148</v>
      </c>
    </row>
    <row r="151" spans="1:9" ht="20.149999999999999" customHeight="1" x14ac:dyDescent="0.35">
      <c r="A151" s="81">
        <v>45499</v>
      </c>
      <c r="B151" s="82" t="s">
        <v>219</v>
      </c>
      <c r="C151" s="83"/>
      <c r="D151" s="84"/>
      <c r="E151" s="83">
        <v>1491080</v>
      </c>
      <c r="F151" s="85">
        <f t="shared" si="4"/>
        <v>49647068</v>
      </c>
    </row>
    <row r="152" spans="1:9" ht="20.149999999999999" customHeight="1" x14ac:dyDescent="0.35">
      <c r="A152" s="81">
        <v>45500</v>
      </c>
      <c r="B152" s="82" t="s">
        <v>220</v>
      </c>
      <c r="C152" s="83"/>
      <c r="D152" s="84"/>
      <c r="E152" s="83">
        <v>500000</v>
      </c>
      <c r="F152" s="85">
        <f t="shared" si="4"/>
        <v>49147068</v>
      </c>
      <c r="I152" s="72">
        <f>+H152/10</f>
        <v>0</v>
      </c>
    </row>
    <row r="153" spans="1:9" ht="20.149999999999999" customHeight="1" x14ac:dyDescent="0.35">
      <c r="A153" s="81">
        <v>45501</v>
      </c>
      <c r="B153" s="82" t="s">
        <v>196</v>
      </c>
      <c r="C153" s="83"/>
      <c r="D153" s="84">
        <v>688000</v>
      </c>
      <c r="E153" s="83"/>
      <c r="F153" s="85">
        <f t="shared" si="4"/>
        <v>49835068</v>
      </c>
    </row>
    <row r="154" spans="1:9" ht="20.149999999999999" customHeight="1" x14ac:dyDescent="0.35">
      <c r="A154" s="81">
        <v>45501</v>
      </c>
      <c r="B154" s="82" t="s">
        <v>221</v>
      </c>
      <c r="C154" s="83"/>
      <c r="D154" s="84"/>
      <c r="E154" s="83">
        <v>1500000</v>
      </c>
      <c r="F154" s="85">
        <f t="shared" si="4"/>
        <v>48335068</v>
      </c>
    </row>
    <row r="155" spans="1:9" ht="20.149999999999999" customHeight="1" x14ac:dyDescent="0.35">
      <c r="A155" s="81">
        <v>45502</v>
      </c>
      <c r="B155" s="82" t="s">
        <v>197</v>
      </c>
      <c r="C155" s="83">
        <v>3000000</v>
      </c>
      <c r="D155" s="84"/>
      <c r="E155" s="83"/>
      <c r="F155" s="85">
        <f t="shared" si="4"/>
        <v>51335068</v>
      </c>
    </row>
    <row r="156" spans="1:9" ht="20.149999999999999" customHeight="1" x14ac:dyDescent="0.35">
      <c r="A156" s="81">
        <v>45502</v>
      </c>
      <c r="B156" s="82" t="s">
        <v>222</v>
      </c>
      <c r="C156" s="83"/>
      <c r="D156" s="84"/>
      <c r="E156" s="83">
        <v>115000</v>
      </c>
      <c r="F156" s="85">
        <f t="shared" si="4"/>
        <v>51220068</v>
      </c>
    </row>
    <row r="157" spans="1:9" ht="20.149999999999999" customHeight="1" x14ac:dyDescent="0.35">
      <c r="A157" s="81">
        <v>45503</v>
      </c>
      <c r="B157" s="82" t="s">
        <v>173</v>
      </c>
      <c r="C157" s="83"/>
      <c r="D157" s="84">
        <v>2000000</v>
      </c>
      <c r="E157" s="83"/>
      <c r="F157" s="85">
        <f t="shared" si="4"/>
        <v>53220068</v>
      </c>
    </row>
    <row r="158" spans="1:9" ht="20.149999999999999" customHeight="1" x14ac:dyDescent="0.35">
      <c r="A158" s="81">
        <v>45504</v>
      </c>
      <c r="B158" s="82" t="s">
        <v>128</v>
      </c>
      <c r="C158" s="83"/>
      <c r="D158" s="84">
        <v>1000000</v>
      </c>
      <c r="E158" s="83"/>
      <c r="F158" s="85">
        <f t="shared" si="4"/>
        <v>54220068</v>
      </c>
    </row>
    <row r="159" spans="1:9" ht="21" customHeight="1" x14ac:dyDescent="0.35">
      <c r="A159" s="150" t="s">
        <v>38</v>
      </c>
      <c r="B159" s="151"/>
      <c r="C159" s="93">
        <f>SUM(C6:C158)</f>
        <v>18000000</v>
      </c>
      <c r="D159" s="93">
        <f>SUM(D6:D158)</f>
        <v>97439417</v>
      </c>
      <c r="E159" s="151">
        <f>SUM(E7:E158)</f>
        <v>61219349</v>
      </c>
      <c r="F159" s="153">
        <f>F6+C160-E159</f>
        <v>54220068</v>
      </c>
    </row>
    <row r="160" spans="1:9" ht="21" customHeight="1" thickBot="1" x14ac:dyDescent="0.4">
      <c r="A160" s="155" t="s">
        <v>223</v>
      </c>
      <c r="B160" s="152"/>
      <c r="C160" s="152">
        <f>C159+D159</f>
        <v>115439417</v>
      </c>
      <c r="D160" s="152"/>
      <c r="E160" s="152"/>
      <c r="F160" s="154"/>
      <c r="G160" s="125">
        <v>115439417</v>
      </c>
      <c r="H160" s="125">
        <v>61219349</v>
      </c>
      <c r="I160" s="125">
        <v>54220068</v>
      </c>
    </row>
    <row r="161" spans="2:9" x14ac:dyDescent="0.35">
      <c r="F161" s="94"/>
      <c r="G161" s="125">
        <f>+G160-C160</f>
        <v>0</v>
      </c>
      <c r="H161" s="125">
        <f>+H160-E159</f>
        <v>0</v>
      </c>
      <c r="I161" s="124">
        <f>+I160-F159</f>
        <v>0</v>
      </c>
    </row>
    <row r="162" spans="2:9" x14ac:dyDescent="0.35">
      <c r="F162" s="94"/>
    </row>
    <row r="164" spans="2:9" ht="22.5" customHeight="1" x14ac:dyDescent="0.35">
      <c r="B164" s="82" t="s">
        <v>260</v>
      </c>
      <c r="C164" s="83">
        <f>+'1501-1'!F48</f>
        <v>11900000</v>
      </c>
    </row>
    <row r="165" spans="2:9" ht="22.5" customHeight="1" x14ac:dyDescent="0.35">
      <c r="B165" s="82" t="s">
        <v>225</v>
      </c>
      <c r="C165" s="83">
        <f>+'TK chị Khánh Ly'!E63</f>
        <v>1644325</v>
      </c>
    </row>
    <row r="166" spans="2:9" ht="22.5" customHeight="1" x14ac:dyDescent="0.35">
      <c r="B166" s="82" t="s">
        <v>261</v>
      </c>
      <c r="C166" s="83">
        <f>F159</f>
        <v>54220068</v>
      </c>
    </row>
    <row r="167" spans="2:9" ht="22.5" customHeight="1" x14ac:dyDescent="0.35">
      <c r="B167" s="96" t="s">
        <v>228</v>
      </c>
      <c r="C167" s="97">
        <f>SUM(C164:C166)</f>
        <v>67764393</v>
      </c>
    </row>
  </sheetData>
  <sortState xmlns:xlrd2="http://schemas.microsoft.com/office/spreadsheetml/2017/richdata2" ref="A7:H158">
    <sortCondition ref="A7:A158"/>
  </sortState>
  <mergeCells count="12">
    <mergeCell ref="A2:F2"/>
    <mergeCell ref="A4:A5"/>
    <mergeCell ref="B4:B5"/>
    <mergeCell ref="C4:D4"/>
    <mergeCell ref="E4:E5"/>
    <mergeCell ref="F4:F5"/>
    <mergeCell ref="A6:B6"/>
    <mergeCell ref="A159:B159"/>
    <mergeCell ref="E159:E160"/>
    <mergeCell ref="F159:F160"/>
    <mergeCell ref="A160:B160"/>
    <mergeCell ref="C160:D16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809E8-A0CA-4249-9A68-DBF93A0E090C}">
  <dimension ref="A1:G48"/>
  <sheetViews>
    <sheetView topLeftCell="A36" zoomScale="90" zoomScaleNormal="90" workbookViewId="0">
      <selection activeCell="C44" sqref="C44"/>
    </sheetView>
  </sheetViews>
  <sheetFormatPr defaultColWidth="8.81640625" defaultRowHeight="14" x14ac:dyDescent="0.35"/>
  <cols>
    <col min="1" max="1" width="12.7265625" style="17" customWidth="1"/>
    <col min="2" max="2" width="53.1796875" style="18" bestFit="1" customWidth="1"/>
    <col min="3" max="3" width="14.7265625" style="19" customWidth="1"/>
    <col min="4" max="4" width="14.54296875" style="19" customWidth="1"/>
    <col min="5" max="5" width="15.26953125" style="19" customWidth="1"/>
    <col min="6" max="6" width="16" style="21" customWidth="1"/>
    <col min="7" max="7" width="10.1796875" style="16" bestFit="1" customWidth="1"/>
    <col min="8" max="9" width="8.81640625" style="16"/>
    <col min="10" max="10" width="4" style="16" bestFit="1" customWidth="1"/>
    <col min="11" max="11" width="9.81640625" style="16" bestFit="1" customWidth="1"/>
    <col min="12" max="256" width="8.81640625" style="16"/>
    <col min="257" max="257" width="12.7265625" style="16" customWidth="1"/>
    <col min="258" max="258" width="53.1796875" style="16" bestFit="1" customWidth="1"/>
    <col min="259" max="259" width="14.7265625" style="16" customWidth="1"/>
    <col min="260" max="260" width="12.7265625" style="16" customWidth="1"/>
    <col min="261" max="261" width="13.1796875" style="16" customWidth="1"/>
    <col min="262" max="262" width="16" style="16" customWidth="1"/>
    <col min="263" max="512" width="8.81640625" style="16"/>
    <col min="513" max="513" width="12.7265625" style="16" customWidth="1"/>
    <col min="514" max="514" width="53.1796875" style="16" bestFit="1" customWidth="1"/>
    <col min="515" max="515" width="14.7265625" style="16" customWidth="1"/>
    <col min="516" max="516" width="12.7265625" style="16" customWidth="1"/>
    <col min="517" max="517" width="13.1796875" style="16" customWidth="1"/>
    <col min="518" max="518" width="16" style="16" customWidth="1"/>
    <col min="519" max="768" width="8.81640625" style="16"/>
    <col min="769" max="769" width="12.7265625" style="16" customWidth="1"/>
    <col min="770" max="770" width="53.1796875" style="16" bestFit="1" customWidth="1"/>
    <col min="771" max="771" width="14.7265625" style="16" customWidth="1"/>
    <col min="772" max="772" width="12.7265625" style="16" customWidth="1"/>
    <col min="773" max="773" width="13.1796875" style="16" customWidth="1"/>
    <col min="774" max="774" width="16" style="16" customWidth="1"/>
    <col min="775" max="1024" width="8.81640625" style="16"/>
    <col min="1025" max="1025" width="12.7265625" style="16" customWidth="1"/>
    <col min="1026" max="1026" width="53.1796875" style="16" bestFit="1" customWidth="1"/>
    <col min="1027" max="1027" width="14.7265625" style="16" customWidth="1"/>
    <col min="1028" max="1028" width="12.7265625" style="16" customWidth="1"/>
    <col min="1029" max="1029" width="13.1796875" style="16" customWidth="1"/>
    <col min="1030" max="1030" width="16" style="16" customWidth="1"/>
    <col min="1031" max="1280" width="8.81640625" style="16"/>
    <col min="1281" max="1281" width="12.7265625" style="16" customWidth="1"/>
    <col min="1282" max="1282" width="53.1796875" style="16" bestFit="1" customWidth="1"/>
    <col min="1283" max="1283" width="14.7265625" style="16" customWidth="1"/>
    <col min="1284" max="1284" width="12.7265625" style="16" customWidth="1"/>
    <col min="1285" max="1285" width="13.1796875" style="16" customWidth="1"/>
    <col min="1286" max="1286" width="16" style="16" customWidth="1"/>
    <col min="1287" max="1536" width="8.81640625" style="16"/>
    <col min="1537" max="1537" width="12.7265625" style="16" customWidth="1"/>
    <col min="1538" max="1538" width="53.1796875" style="16" bestFit="1" customWidth="1"/>
    <col min="1539" max="1539" width="14.7265625" style="16" customWidth="1"/>
    <col min="1540" max="1540" width="12.7265625" style="16" customWidth="1"/>
    <col min="1541" max="1541" width="13.1796875" style="16" customWidth="1"/>
    <col min="1542" max="1542" width="16" style="16" customWidth="1"/>
    <col min="1543" max="1792" width="8.81640625" style="16"/>
    <col min="1793" max="1793" width="12.7265625" style="16" customWidth="1"/>
    <col min="1794" max="1794" width="53.1796875" style="16" bestFit="1" customWidth="1"/>
    <col min="1795" max="1795" width="14.7265625" style="16" customWidth="1"/>
    <col min="1796" max="1796" width="12.7265625" style="16" customWidth="1"/>
    <col min="1797" max="1797" width="13.1796875" style="16" customWidth="1"/>
    <col min="1798" max="1798" width="16" style="16" customWidth="1"/>
    <col min="1799" max="2048" width="8.81640625" style="16"/>
    <col min="2049" max="2049" width="12.7265625" style="16" customWidth="1"/>
    <col min="2050" max="2050" width="53.1796875" style="16" bestFit="1" customWidth="1"/>
    <col min="2051" max="2051" width="14.7265625" style="16" customWidth="1"/>
    <col min="2052" max="2052" width="12.7265625" style="16" customWidth="1"/>
    <col min="2053" max="2053" width="13.1796875" style="16" customWidth="1"/>
    <col min="2054" max="2054" width="16" style="16" customWidth="1"/>
    <col min="2055" max="2304" width="8.81640625" style="16"/>
    <col min="2305" max="2305" width="12.7265625" style="16" customWidth="1"/>
    <col min="2306" max="2306" width="53.1796875" style="16" bestFit="1" customWidth="1"/>
    <col min="2307" max="2307" width="14.7265625" style="16" customWidth="1"/>
    <col min="2308" max="2308" width="12.7265625" style="16" customWidth="1"/>
    <col min="2309" max="2309" width="13.1796875" style="16" customWidth="1"/>
    <col min="2310" max="2310" width="16" style="16" customWidth="1"/>
    <col min="2311" max="2560" width="8.81640625" style="16"/>
    <col min="2561" max="2561" width="12.7265625" style="16" customWidth="1"/>
    <col min="2562" max="2562" width="53.1796875" style="16" bestFit="1" customWidth="1"/>
    <col min="2563" max="2563" width="14.7265625" style="16" customWidth="1"/>
    <col min="2564" max="2564" width="12.7265625" style="16" customWidth="1"/>
    <col min="2565" max="2565" width="13.1796875" style="16" customWidth="1"/>
    <col min="2566" max="2566" width="16" style="16" customWidth="1"/>
    <col min="2567" max="2816" width="8.81640625" style="16"/>
    <col min="2817" max="2817" width="12.7265625" style="16" customWidth="1"/>
    <col min="2818" max="2818" width="53.1796875" style="16" bestFit="1" customWidth="1"/>
    <col min="2819" max="2819" width="14.7265625" style="16" customWidth="1"/>
    <col min="2820" max="2820" width="12.7265625" style="16" customWidth="1"/>
    <col min="2821" max="2821" width="13.1796875" style="16" customWidth="1"/>
    <col min="2822" max="2822" width="16" style="16" customWidth="1"/>
    <col min="2823" max="3072" width="8.81640625" style="16"/>
    <col min="3073" max="3073" width="12.7265625" style="16" customWidth="1"/>
    <col min="3074" max="3074" width="53.1796875" style="16" bestFit="1" customWidth="1"/>
    <col min="3075" max="3075" width="14.7265625" style="16" customWidth="1"/>
    <col min="3076" max="3076" width="12.7265625" style="16" customWidth="1"/>
    <col min="3077" max="3077" width="13.1796875" style="16" customWidth="1"/>
    <col min="3078" max="3078" width="16" style="16" customWidth="1"/>
    <col min="3079" max="3328" width="8.81640625" style="16"/>
    <col min="3329" max="3329" width="12.7265625" style="16" customWidth="1"/>
    <col min="3330" max="3330" width="53.1796875" style="16" bestFit="1" customWidth="1"/>
    <col min="3331" max="3331" width="14.7265625" style="16" customWidth="1"/>
    <col min="3332" max="3332" width="12.7265625" style="16" customWidth="1"/>
    <col min="3333" max="3333" width="13.1796875" style="16" customWidth="1"/>
    <col min="3334" max="3334" width="16" style="16" customWidth="1"/>
    <col min="3335" max="3584" width="8.81640625" style="16"/>
    <col min="3585" max="3585" width="12.7265625" style="16" customWidth="1"/>
    <col min="3586" max="3586" width="53.1796875" style="16" bestFit="1" customWidth="1"/>
    <col min="3587" max="3587" width="14.7265625" style="16" customWidth="1"/>
    <col min="3588" max="3588" width="12.7265625" style="16" customWidth="1"/>
    <col min="3589" max="3589" width="13.1796875" style="16" customWidth="1"/>
    <col min="3590" max="3590" width="16" style="16" customWidth="1"/>
    <col min="3591" max="3840" width="8.81640625" style="16"/>
    <col min="3841" max="3841" width="12.7265625" style="16" customWidth="1"/>
    <col min="3842" max="3842" width="53.1796875" style="16" bestFit="1" customWidth="1"/>
    <col min="3843" max="3843" width="14.7265625" style="16" customWidth="1"/>
    <col min="3844" max="3844" width="12.7265625" style="16" customWidth="1"/>
    <col min="3845" max="3845" width="13.1796875" style="16" customWidth="1"/>
    <col min="3846" max="3846" width="16" style="16" customWidth="1"/>
    <col min="3847" max="4096" width="8.81640625" style="16"/>
    <col min="4097" max="4097" width="12.7265625" style="16" customWidth="1"/>
    <col min="4098" max="4098" width="53.1796875" style="16" bestFit="1" customWidth="1"/>
    <col min="4099" max="4099" width="14.7265625" style="16" customWidth="1"/>
    <col min="4100" max="4100" width="12.7265625" style="16" customWidth="1"/>
    <col min="4101" max="4101" width="13.1796875" style="16" customWidth="1"/>
    <col min="4102" max="4102" width="16" style="16" customWidth="1"/>
    <col min="4103" max="4352" width="8.81640625" style="16"/>
    <col min="4353" max="4353" width="12.7265625" style="16" customWidth="1"/>
    <col min="4354" max="4354" width="53.1796875" style="16" bestFit="1" customWidth="1"/>
    <col min="4355" max="4355" width="14.7265625" style="16" customWidth="1"/>
    <col min="4356" max="4356" width="12.7265625" style="16" customWidth="1"/>
    <col min="4357" max="4357" width="13.1796875" style="16" customWidth="1"/>
    <col min="4358" max="4358" width="16" style="16" customWidth="1"/>
    <col min="4359" max="4608" width="8.81640625" style="16"/>
    <col min="4609" max="4609" width="12.7265625" style="16" customWidth="1"/>
    <col min="4610" max="4610" width="53.1796875" style="16" bestFit="1" customWidth="1"/>
    <col min="4611" max="4611" width="14.7265625" style="16" customWidth="1"/>
    <col min="4612" max="4612" width="12.7265625" style="16" customWidth="1"/>
    <col min="4613" max="4613" width="13.1796875" style="16" customWidth="1"/>
    <col min="4614" max="4614" width="16" style="16" customWidth="1"/>
    <col min="4615" max="4864" width="8.81640625" style="16"/>
    <col min="4865" max="4865" width="12.7265625" style="16" customWidth="1"/>
    <col min="4866" max="4866" width="53.1796875" style="16" bestFit="1" customWidth="1"/>
    <col min="4867" max="4867" width="14.7265625" style="16" customWidth="1"/>
    <col min="4868" max="4868" width="12.7265625" style="16" customWidth="1"/>
    <col min="4869" max="4869" width="13.1796875" style="16" customWidth="1"/>
    <col min="4870" max="4870" width="16" style="16" customWidth="1"/>
    <col min="4871" max="5120" width="8.81640625" style="16"/>
    <col min="5121" max="5121" width="12.7265625" style="16" customWidth="1"/>
    <col min="5122" max="5122" width="53.1796875" style="16" bestFit="1" customWidth="1"/>
    <col min="5123" max="5123" width="14.7265625" style="16" customWidth="1"/>
    <col min="5124" max="5124" width="12.7265625" style="16" customWidth="1"/>
    <col min="5125" max="5125" width="13.1796875" style="16" customWidth="1"/>
    <col min="5126" max="5126" width="16" style="16" customWidth="1"/>
    <col min="5127" max="5376" width="8.81640625" style="16"/>
    <col min="5377" max="5377" width="12.7265625" style="16" customWidth="1"/>
    <col min="5378" max="5378" width="53.1796875" style="16" bestFit="1" customWidth="1"/>
    <col min="5379" max="5379" width="14.7265625" style="16" customWidth="1"/>
    <col min="5380" max="5380" width="12.7265625" style="16" customWidth="1"/>
    <col min="5381" max="5381" width="13.1796875" style="16" customWidth="1"/>
    <col min="5382" max="5382" width="16" style="16" customWidth="1"/>
    <col min="5383" max="5632" width="8.81640625" style="16"/>
    <col min="5633" max="5633" width="12.7265625" style="16" customWidth="1"/>
    <col min="5634" max="5634" width="53.1796875" style="16" bestFit="1" customWidth="1"/>
    <col min="5635" max="5635" width="14.7265625" style="16" customWidth="1"/>
    <col min="5636" max="5636" width="12.7265625" style="16" customWidth="1"/>
    <col min="5637" max="5637" width="13.1796875" style="16" customWidth="1"/>
    <col min="5638" max="5638" width="16" style="16" customWidth="1"/>
    <col min="5639" max="5888" width="8.81640625" style="16"/>
    <col min="5889" max="5889" width="12.7265625" style="16" customWidth="1"/>
    <col min="5890" max="5890" width="53.1796875" style="16" bestFit="1" customWidth="1"/>
    <col min="5891" max="5891" width="14.7265625" style="16" customWidth="1"/>
    <col min="5892" max="5892" width="12.7265625" style="16" customWidth="1"/>
    <col min="5893" max="5893" width="13.1796875" style="16" customWidth="1"/>
    <col min="5894" max="5894" width="16" style="16" customWidth="1"/>
    <col min="5895" max="6144" width="8.81640625" style="16"/>
    <col min="6145" max="6145" width="12.7265625" style="16" customWidth="1"/>
    <col min="6146" max="6146" width="53.1796875" style="16" bestFit="1" customWidth="1"/>
    <col min="6147" max="6147" width="14.7265625" style="16" customWidth="1"/>
    <col min="6148" max="6148" width="12.7265625" style="16" customWidth="1"/>
    <col min="6149" max="6149" width="13.1796875" style="16" customWidth="1"/>
    <col min="6150" max="6150" width="16" style="16" customWidth="1"/>
    <col min="6151" max="6400" width="8.81640625" style="16"/>
    <col min="6401" max="6401" width="12.7265625" style="16" customWidth="1"/>
    <col min="6402" max="6402" width="53.1796875" style="16" bestFit="1" customWidth="1"/>
    <col min="6403" max="6403" width="14.7265625" style="16" customWidth="1"/>
    <col min="6404" max="6404" width="12.7265625" style="16" customWidth="1"/>
    <col min="6405" max="6405" width="13.1796875" style="16" customWidth="1"/>
    <col min="6406" max="6406" width="16" style="16" customWidth="1"/>
    <col min="6407" max="6656" width="8.81640625" style="16"/>
    <col min="6657" max="6657" width="12.7265625" style="16" customWidth="1"/>
    <col min="6658" max="6658" width="53.1796875" style="16" bestFit="1" customWidth="1"/>
    <col min="6659" max="6659" width="14.7265625" style="16" customWidth="1"/>
    <col min="6660" max="6660" width="12.7265625" style="16" customWidth="1"/>
    <col min="6661" max="6661" width="13.1796875" style="16" customWidth="1"/>
    <col min="6662" max="6662" width="16" style="16" customWidth="1"/>
    <col min="6663" max="6912" width="8.81640625" style="16"/>
    <col min="6913" max="6913" width="12.7265625" style="16" customWidth="1"/>
    <col min="6914" max="6914" width="53.1796875" style="16" bestFit="1" customWidth="1"/>
    <col min="6915" max="6915" width="14.7265625" style="16" customWidth="1"/>
    <col min="6916" max="6916" width="12.7265625" style="16" customWidth="1"/>
    <col min="6917" max="6917" width="13.1796875" style="16" customWidth="1"/>
    <col min="6918" max="6918" width="16" style="16" customWidth="1"/>
    <col min="6919" max="7168" width="8.81640625" style="16"/>
    <col min="7169" max="7169" width="12.7265625" style="16" customWidth="1"/>
    <col min="7170" max="7170" width="53.1796875" style="16" bestFit="1" customWidth="1"/>
    <col min="7171" max="7171" width="14.7265625" style="16" customWidth="1"/>
    <col min="7172" max="7172" width="12.7265625" style="16" customWidth="1"/>
    <col min="7173" max="7173" width="13.1796875" style="16" customWidth="1"/>
    <col min="7174" max="7174" width="16" style="16" customWidth="1"/>
    <col min="7175" max="7424" width="8.81640625" style="16"/>
    <col min="7425" max="7425" width="12.7265625" style="16" customWidth="1"/>
    <col min="7426" max="7426" width="53.1796875" style="16" bestFit="1" customWidth="1"/>
    <col min="7427" max="7427" width="14.7265625" style="16" customWidth="1"/>
    <col min="7428" max="7428" width="12.7265625" style="16" customWidth="1"/>
    <col min="7429" max="7429" width="13.1796875" style="16" customWidth="1"/>
    <col min="7430" max="7430" width="16" style="16" customWidth="1"/>
    <col min="7431" max="7680" width="8.81640625" style="16"/>
    <col min="7681" max="7681" width="12.7265625" style="16" customWidth="1"/>
    <col min="7682" max="7682" width="53.1796875" style="16" bestFit="1" customWidth="1"/>
    <col min="7683" max="7683" width="14.7265625" style="16" customWidth="1"/>
    <col min="7684" max="7684" width="12.7265625" style="16" customWidth="1"/>
    <col min="7685" max="7685" width="13.1796875" style="16" customWidth="1"/>
    <col min="7686" max="7686" width="16" style="16" customWidth="1"/>
    <col min="7687" max="7936" width="8.81640625" style="16"/>
    <col min="7937" max="7937" width="12.7265625" style="16" customWidth="1"/>
    <col min="7938" max="7938" width="53.1796875" style="16" bestFit="1" customWidth="1"/>
    <col min="7939" max="7939" width="14.7265625" style="16" customWidth="1"/>
    <col min="7940" max="7940" width="12.7265625" style="16" customWidth="1"/>
    <col min="7941" max="7941" width="13.1796875" style="16" customWidth="1"/>
    <col min="7942" max="7942" width="16" style="16" customWidth="1"/>
    <col min="7943" max="8192" width="8.81640625" style="16"/>
    <col min="8193" max="8193" width="12.7265625" style="16" customWidth="1"/>
    <col min="8194" max="8194" width="53.1796875" style="16" bestFit="1" customWidth="1"/>
    <col min="8195" max="8195" width="14.7265625" style="16" customWidth="1"/>
    <col min="8196" max="8196" width="12.7265625" style="16" customWidth="1"/>
    <col min="8197" max="8197" width="13.1796875" style="16" customWidth="1"/>
    <col min="8198" max="8198" width="16" style="16" customWidth="1"/>
    <col min="8199" max="8448" width="8.81640625" style="16"/>
    <col min="8449" max="8449" width="12.7265625" style="16" customWidth="1"/>
    <col min="8450" max="8450" width="53.1796875" style="16" bestFit="1" customWidth="1"/>
    <col min="8451" max="8451" width="14.7265625" style="16" customWidth="1"/>
    <col min="8452" max="8452" width="12.7265625" style="16" customWidth="1"/>
    <col min="8453" max="8453" width="13.1796875" style="16" customWidth="1"/>
    <col min="8454" max="8454" width="16" style="16" customWidth="1"/>
    <col min="8455" max="8704" width="8.81640625" style="16"/>
    <col min="8705" max="8705" width="12.7265625" style="16" customWidth="1"/>
    <col min="8706" max="8706" width="53.1796875" style="16" bestFit="1" customWidth="1"/>
    <col min="8707" max="8707" width="14.7265625" style="16" customWidth="1"/>
    <col min="8708" max="8708" width="12.7265625" style="16" customWidth="1"/>
    <col min="8709" max="8709" width="13.1796875" style="16" customWidth="1"/>
    <col min="8710" max="8710" width="16" style="16" customWidth="1"/>
    <col min="8711" max="8960" width="8.81640625" style="16"/>
    <col min="8961" max="8961" width="12.7265625" style="16" customWidth="1"/>
    <col min="8962" max="8962" width="53.1796875" style="16" bestFit="1" customWidth="1"/>
    <col min="8963" max="8963" width="14.7265625" style="16" customWidth="1"/>
    <col min="8964" max="8964" width="12.7265625" style="16" customWidth="1"/>
    <col min="8965" max="8965" width="13.1796875" style="16" customWidth="1"/>
    <col min="8966" max="8966" width="16" style="16" customWidth="1"/>
    <col min="8967" max="9216" width="8.81640625" style="16"/>
    <col min="9217" max="9217" width="12.7265625" style="16" customWidth="1"/>
    <col min="9218" max="9218" width="53.1796875" style="16" bestFit="1" customWidth="1"/>
    <col min="9219" max="9219" width="14.7265625" style="16" customWidth="1"/>
    <col min="9220" max="9220" width="12.7265625" style="16" customWidth="1"/>
    <col min="9221" max="9221" width="13.1796875" style="16" customWidth="1"/>
    <col min="9222" max="9222" width="16" style="16" customWidth="1"/>
    <col min="9223" max="9472" width="8.81640625" style="16"/>
    <col min="9473" max="9473" width="12.7265625" style="16" customWidth="1"/>
    <col min="9474" max="9474" width="53.1796875" style="16" bestFit="1" customWidth="1"/>
    <col min="9475" max="9475" width="14.7265625" style="16" customWidth="1"/>
    <col min="9476" max="9476" width="12.7265625" style="16" customWidth="1"/>
    <col min="9477" max="9477" width="13.1796875" style="16" customWidth="1"/>
    <col min="9478" max="9478" width="16" style="16" customWidth="1"/>
    <col min="9479" max="9728" width="8.81640625" style="16"/>
    <col min="9729" max="9729" width="12.7265625" style="16" customWidth="1"/>
    <col min="9730" max="9730" width="53.1796875" style="16" bestFit="1" customWidth="1"/>
    <col min="9731" max="9731" width="14.7265625" style="16" customWidth="1"/>
    <col min="9732" max="9732" width="12.7265625" style="16" customWidth="1"/>
    <col min="9733" max="9733" width="13.1796875" style="16" customWidth="1"/>
    <col min="9734" max="9734" width="16" style="16" customWidth="1"/>
    <col min="9735" max="9984" width="8.81640625" style="16"/>
    <col min="9985" max="9985" width="12.7265625" style="16" customWidth="1"/>
    <col min="9986" max="9986" width="53.1796875" style="16" bestFit="1" customWidth="1"/>
    <col min="9987" max="9987" width="14.7265625" style="16" customWidth="1"/>
    <col min="9988" max="9988" width="12.7265625" style="16" customWidth="1"/>
    <col min="9989" max="9989" width="13.1796875" style="16" customWidth="1"/>
    <col min="9990" max="9990" width="16" style="16" customWidth="1"/>
    <col min="9991" max="10240" width="8.81640625" style="16"/>
    <col min="10241" max="10241" width="12.7265625" style="16" customWidth="1"/>
    <col min="10242" max="10242" width="53.1796875" style="16" bestFit="1" customWidth="1"/>
    <col min="10243" max="10243" width="14.7265625" style="16" customWidth="1"/>
    <col min="10244" max="10244" width="12.7265625" style="16" customWidth="1"/>
    <col min="10245" max="10245" width="13.1796875" style="16" customWidth="1"/>
    <col min="10246" max="10246" width="16" style="16" customWidth="1"/>
    <col min="10247" max="10496" width="8.81640625" style="16"/>
    <col min="10497" max="10497" width="12.7265625" style="16" customWidth="1"/>
    <col min="10498" max="10498" width="53.1796875" style="16" bestFit="1" customWidth="1"/>
    <col min="10499" max="10499" width="14.7265625" style="16" customWidth="1"/>
    <col min="10500" max="10500" width="12.7265625" style="16" customWidth="1"/>
    <col min="10501" max="10501" width="13.1796875" style="16" customWidth="1"/>
    <col min="10502" max="10502" width="16" style="16" customWidth="1"/>
    <col min="10503" max="10752" width="8.81640625" style="16"/>
    <col min="10753" max="10753" width="12.7265625" style="16" customWidth="1"/>
    <col min="10754" max="10754" width="53.1796875" style="16" bestFit="1" customWidth="1"/>
    <col min="10755" max="10755" width="14.7265625" style="16" customWidth="1"/>
    <col min="10756" max="10756" width="12.7265625" style="16" customWidth="1"/>
    <col min="10757" max="10757" width="13.1796875" style="16" customWidth="1"/>
    <col min="10758" max="10758" width="16" style="16" customWidth="1"/>
    <col min="10759" max="11008" width="8.81640625" style="16"/>
    <col min="11009" max="11009" width="12.7265625" style="16" customWidth="1"/>
    <col min="11010" max="11010" width="53.1796875" style="16" bestFit="1" customWidth="1"/>
    <col min="11011" max="11011" width="14.7265625" style="16" customWidth="1"/>
    <col min="11012" max="11012" width="12.7265625" style="16" customWidth="1"/>
    <col min="11013" max="11013" width="13.1796875" style="16" customWidth="1"/>
    <col min="11014" max="11014" width="16" style="16" customWidth="1"/>
    <col min="11015" max="11264" width="8.81640625" style="16"/>
    <col min="11265" max="11265" width="12.7265625" style="16" customWidth="1"/>
    <col min="11266" max="11266" width="53.1796875" style="16" bestFit="1" customWidth="1"/>
    <col min="11267" max="11267" width="14.7265625" style="16" customWidth="1"/>
    <col min="11268" max="11268" width="12.7265625" style="16" customWidth="1"/>
    <col min="11269" max="11269" width="13.1796875" style="16" customWidth="1"/>
    <col min="11270" max="11270" width="16" style="16" customWidth="1"/>
    <col min="11271" max="11520" width="8.81640625" style="16"/>
    <col min="11521" max="11521" width="12.7265625" style="16" customWidth="1"/>
    <col min="11522" max="11522" width="53.1796875" style="16" bestFit="1" customWidth="1"/>
    <col min="11523" max="11523" width="14.7265625" style="16" customWidth="1"/>
    <col min="11524" max="11524" width="12.7265625" style="16" customWidth="1"/>
    <col min="11525" max="11525" width="13.1796875" style="16" customWidth="1"/>
    <col min="11526" max="11526" width="16" style="16" customWidth="1"/>
    <col min="11527" max="11776" width="8.81640625" style="16"/>
    <col min="11777" max="11777" width="12.7265625" style="16" customWidth="1"/>
    <col min="11778" max="11778" width="53.1796875" style="16" bestFit="1" customWidth="1"/>
    <col min="11779" max="11779" width="14.7265625" style="16" customWidth="1"/>
    <col min="11780" max="11780" width="12.7265625" style="16" customWidth="1"/>
    <col min="11781" max="11781" width="13.1796875" style="16" customWidth="1"/>
    <col min="11782" max="11782" width="16" style="16" customWidth="1"/>
    <col min="11783" max="12032" width="8.81640625" style="16"/>
    <col min="12033" max="12033" width="12.7265625" style="16" customWidth="1"/>
    <col min="12034" max="12034" width="53.1796875" style="16" bestFit="1" customWidth="1"/>
    <col min="12035" max="12035" width="14.7265625" style="16" customWidth="1"/>
    <col min="12036" max="12036" width="12.7265625" style="16" customWidth="1"/>
    <col min="12037" max="12037" width="13.1796875" style="16" customWidth="1"/>
    <col min="12038" max="12038" width="16" style="16" customWidth="1"/>
    <col min="12039" max="12288" width="8.81640625" style="16"/>
    <col min="12289" max="12289" width="12.7265625" style="16" customWidth="1"/>
    <col min="12290" max="12290" width="53.1796875" style="16" bestFit="1" customWidth="1"/>
    <col min="12291" max="12291" width="14.7265625" style="16" customWidth="1"/>
    <col min="12292" max="12292" width="12.7265625" style="16" customWidth="1"/>
    <col min="12293" max="12293" width="13.1796875" style="16" customWidth="1"/>
    <col min="12294" max="12294" width="16" style="16" customWidth="1"/>
    <col min="12295" max="12544" width="8.81640625" style="16"/>
    <col min="12545" max="12545" width="12.7265625" style="16" customWidth="1"/>
    <col min="12546" max="12546" width="53.1796875" style="16" bestFit="1" customWidth="1"/>
    <col min="12547" max="12547" width="14.7265625" style="16" customWidth="1"/>
    <col min="12548" max="12548" width="12.7265625" style="16" customWidth="1"/>
    <col min="12549" max="12549" width="13.1796875" style="16" customWidth="1"/>
    <col min="12550" max="12550" width="16" style="16" customWidth="1"/>
    <col min="12551" max="12800" width="8.81640625" style="16"/>
    <col min="12801" max="12801" width="12.7265625" style="16" customWidth="1"/>
    <col min="12802" max="12802" width="53.1796875" style="16" bestFit="1" customWidth="1"/>
    <col min="12803" max="12803" width="14.7265625" style="16" customWidth="1"/>
    <col min="12804" max="12804" width="12.7265625" style="16" customWidth="1"/>
    <col min="12805" max="12805" width="13.1796875" style="16" customWidth="1"/>
    <col min="12806" max="12806" width="16" style="16" customWidth="1"/>
    <col min="12807" max="13056" width="8.81640625" style="16"/>
    <col min="13057" max="13057" width="12.7265625" style="16" customWidth="1"/>
    <col min="13058" max="13058" width="53.1796875" style="16" bestFit="1" customWidth="1"/>
    <col min="13059" max="13059" width="14.7265625" style="16" customWidth="1"/>
    <col min="13060" max="13060" width="12.7265625" style="16" customWidth="1"/>
    <col min="13061" max="13061" width="13.1796875" style="16" customWidth="1"/>
    <col min="13062" max="13062" width="16" style="16" customWidth="1"/>
    <col min="13063" max="13312" width="8.81640625" style="16"/>
    <col min="13313" max="13313" width="12.7265625" style="16" customWidth="1"/>
    <col min="13314" max="13314" width="53.1796875" style="16" bestFit="1" customWidth="1"/>
    <col min="13315" max="13315" width="14.7265625" style="16" customWidth="1"/>
    <col min="13316" max="13316" width="12.7265625" style="16" customWidth="1"/>
    <col min="13317" max="13317" width="13.1796875" style="16" customWidth="1"/>
    <col min="13318" max="13318" width="16" style="16" customWidth="1"/>
    <col min="13319" max="13568" width="8.81640625" style="16"/>
    <col min="13569" max="13569" width="12.7265625" style="16" customWidth="1"/>
    <col min="13570" max="13570" width="53.1796875" style="16" bestFit="1" customWidth="1"/>
    <col min="13571" max="13571" width="14.7265625" style="16" customWidth="1"/>
    <col min="13572" max="13572" width="12.7265625" style="16" customWidth="1"/>
    <col min="13573" max="13573" width="13.1796875" style="16" customWidth="1"/>
    <col min="13574" max="13574" width="16" style="16" customWidth="1"/>
    <col min="13575" max="13824" width="8.81640625" style="16"/>
    <col min="13825" max="13825" width="12.7265625" style="16" customWidth="1"/>
    <col min="13826" max="13826" width="53.1796875" style="16" bestFit="1" customWidth="1"/>
    <col min="13827" max="13827" width="14.7265625" style="16" customWidth="1"/>
    <col min="13828" max="13828" width="12.7265625" style="16" customWidth="1"/>
    <col min="13829" max="13829" width="13.1796875" style="16" customWidth="1"/>
    <col min="13830" max="13830" width="16" style="16" customWidth="1"/>
    <col min="13831" max="14080" width="8.81640625" style="16"/>
    <col min="14081" max="14081" width="12.7265625" style="16" customWidth="1"/>
    <col min="14082" max="14082" width="53.1796875" style="16" bestFit="1" customWidth="1"/>
    <col min="14083" max="14083" width="14.7265625" style="16" customWidth="1"/>
    <col min="14084" max="14084" width="12.7265625" style="16" customWidth="1"/>
    <col min="14085" max="14085" width="13.1796875" style="16" customWidth="1"/>
    <col min="14086" max="14086" width="16" style="16" customWidth="1"/>
    <col min="14087" max="14336" width="8.81640625" style="16"/>
    <col min="14337" max="14337" width="12.7265625" style="16" customWidth="1"/>
    <col min="14338" max="14338" width="53.1796875" style="16" bestFit="1" customWidth="1"/>
    <col min="14339" max="14339" width="14.7265625" style="16" customWidth="1"/>
    <col min="14340" max="14340" width="12.7265625" style="16" customWidth="1"/>
    <col min="14341" max="14341" width="13.1796875" style="16" customWidth="1"/>
    <col min="14342" max="14342" width="16" style="16" customWidth="1"/>
    <col min="14343" max="14592" width="8.81640625" style="16"/>
    <col min="14593" max="14593" width="12.7265625" style="16" customWidth="1"/>
    <col min="14594" max="14594" width="53.1796875" style="16" bestFit="1" customWidth="1"/>
    <col min="14595" max="14595" width="14.7265625" style="16" customWidth="1"/>
    <col min="14596" max="14596" width="12.7265625" style="16" customWidth="1"/>
    <col min="14597" max="14597" width="13.1796875" style="16" customWidth="1"/>
    <col min="14598" max="14598" width="16" style="16" customWidth="1"/>
    <col min="14599" max="14848" width="8.81640625" style="16"/>
    <col min="14849" max="14849" width="12.7265625" style="16" customWidth="1"/>
    <col min="14850" max="14850" width="53.1796875" style="16" bestFit="1" customWidth="1"/>
    <col min="14851" max="14851" width="14.7265625" style="16" customWidth="1"/>
    <col min="14852" max="14852" width="12.7265625" style="16" customWidth="1"/>
    <col min="14853" max="14853" width="13.1796875" style="16" customWidth="1"/>
    <col min="14854" max="14854" width="16" style="16" customWidth="1"/>
    <col min="14855" max="15104" width="8.81640625" style="16"/>
    <col min="15105" max="15105" width="12.7265625" style="16" customWidth="1"/>
    <col min="15106" max="15106" width="53.1796875" style="16" bestFit="1" customWidth="1"/>
    <col min="15107" max="15107" width="14.7265625" style="16" customWidth="1"/>
    <col min="15108" max="15108" width="12.7265625" style="16" customWidth="1"/>
    <col min="15109" max="15109" width="13.1796875" style="16" customWidth="1"/>
    <col min="15110" max="15110" width="16" style="16" customWidth="1"/>
    <col min="15111" max="15360" width="8.81640625" style="16"/>
    <col min="15361" max="15361" width="12.7265625" style="16" customWidth="1"/>
    <col min="15362" max="15362" width="53.1796875" style="16" bestFit="1" customWidth="1"/>
    <col min="15363" max="15363" width="14.7265625" style="16" customWidth="1"/>
    <col min="15364" max="15364" width="12.7265625" style="16" customWidth="1"/>
    <col min="15365" max="15365" width="13.1796875" style="16" customWidth="1"/>
    <col min="15366" max="15366" width="16" style="16" customWidth="1"/>
    <col min="15367" max="15616" width="8.81640625" style="16"/>
    <col min="15617" max="15617" width="12.7265625" style="16" customWidth="1"/>
    <col min="15618" max="15618" width="53.1796875" style="16" bestFit="1" customWidth="1"/>
    <col min="15619" max="15619" width="14.7265625" style="16" customWidth="1"/>
    <col min="15620" max="15620" width="12.7265625" style="16" customWidth="1"/>
    <col min="15621" max="15621" width="13.1796875" style="16" customWidth="1"/>
    <col min="15622" max="15622" width="16" style="16" customWidth="1"/>
    <col min="15623" max="15872" width="8.81640625" style="16"/>
    <col min="15873" max="15873" width="12.7265625" style="16" customWidth="1"/>
    <col min="15874" max="15874" width="53.1796875" style="16" bestFit="1" customWidth="1"/>
    <col min="15875" max="15875" width="14.7265625" style="16" customWidth="1"/>
    <col min="15876" max="15876" width="12.7265625" style="16" customWidth="1"/>
    <col min="15877" max="15877" width="13.1796875" style="16" customWidth="1"/>
    <col min="15878" max="15878" width="16" style="16" customWidth="1"/>
    <col min="15879" max="16128" width="8.81640625" style="16"/>
    <col min="16129" max="16129" width="12.7265625" style="16" customWidth="1"/>
    <col min="16130" max="16130" width="53.1796875" style="16" bestFit="1" customWidth="1"/>
    <col min="16131" max="16131" width="14.7265625" style="16" customWidth="1"/>
    <col min="16132" max="16132" width="12.7265625" style="16" customWidth="1"/>
    <col min="16133" max="16133" width="13.1796875" style="16" customWidth="1"/>
    <col min="16134" max="16134" width="16" style="16" customWidth="1"/>
    <col min="16135" max="16384" width="8.81640625" style="16"/>
  </cols>
  <sheetData>
    <row r="1" spans="1:6" s="4" customFormat="1" ht="20.149999999999999" customHeight="1" x14ac:dyDescent="0.35">
      <c r="A1" s="173" t="s">
        <v>47</v>
      </c>
      <c r="B1" s="173"/>
      <c r="C1" s="173"/>
      <c r="D1" s="173"/>
      <c r="E1" s="173"/>
      <c r="F1" s="173"/>
    </row>
    <row r="2" spans="1:6" s="4" customFormat="1" ht="20.149999999999999" customHeight="1" thickBot="1" x14ac:dyDescent="0.4">
      <c r="A2" s="5"/>
      <c r="B2" s="6"/>
      <c r="C2" s="7"/>
      <c r="D2" s="7"/>
      <c r="E2" s="7"/>
      <c r="F2" s="8" t="s">
        <v>30</v>
      </c>
    </row>
    <row r="3" spans="1:6" s="9" customFormat="1" ht="20.149999999999999" customHeight="1" thickTop="1" x14ac:dyDescent="0.35">
      <c r="A3" s="174" t="s">
        <v>9</v>
      </c>
      <c r="B3" s="176" t="s">
        <v>31</v>
      </c>
      <c r="C3" s="176" t="s">
        <v>32</v>
      </c>
      <c r="D3" s="176"/>
      <c r="E3" s="176" t="s">
        <v>33</v>
      </c>
      <c r="F3" s="178" t="s">
        <v>34</v>
      </c>
    </row>
    <row r="4" spans="1:6" s="9" customFormat="1" ht="20.149999999999999" customHeight="1" x14ac:dyDescent="0.35">
      <c r="A4" s="175"/>
      <c r="B4" s="177"/>
      <c r="C4" s="10" t="s">
        <v>35</v>
      </c>
      <c r="D4" s="10" t="s">
        <v>36</v>
      </c>
      <c r="E4" s="177"/>
      <c r="F4" s="179"/>
    </row>
    <row r="5" spans="1:6" s="13" customFormat="1" ht="20.149999999999999" customHeight="1" x14ac:dyDescent="0.35">
      <c r="A5" s="162" t="s">
        <v>37</v>
      </c>
      <c r="B5" s="163"/>
      <c r="C5" s="11"/>
      <c r="D5" s="11"/>
      <c r="E5" s="11"/>
      <c r="F5" s="12">
        <v>0</v>
      </c>
    </row>
    <row r="6" spans="1:6" s="57" customFormat="1" ht="20.149999999999999" customHeight="1" x14ac:dyDescent="0.3">
      <c r="A6" s="52">
        <v>45292</v>
      </c>
      <c r="B6" s="53" t="s">
        <v>10</v>
      </c>
      <c r="C6" s="54"/>
      <c r="D6" s="55">
        <v>60000000</v>
      </c>
      <c r="E6" s="54"/>
      <c r="F6" s="56">
        <f t="shared" ref="F6:F44" si="0">F5+C6+D6-E6</f>
        <v>60000000</v>
      </c>
    </row>
    <row r="7" spans="1:6" s="57" customFormat="1" ht="20.149999999999999" customHeight="1" x14ac:dyDescent="0.3">
      <c r="A7" s="52">
        <v>45293</v>
      </c>
      <c r="B7" s="53" t="s">
        <v>11</v>
      </c>
      <c r="C7" s="54"/>
      <c r="D7" s="55">
        <v>200000</v>
      </c>
      <c r="E7" s="54"/>
      <c r="F7" s="56">
        <f t="shared" si="0"/>
        <v>60200000</v>
      </c>
    </row>
    <row r="8" spans="1:6" s="57" customFormat="1" ht="20.149999999999999" customHeight="1" x14ac:dyDescent="0.3">
      <c r="A8" s="52">
        <v>45293</v>
      </c>
      <c r="B8" s="53" t="s">
        <v>12</v>
      </c>
      <c r="C8" s="54"/>
      <c r="D8" s="55">
        <v>200000</v>
      </c>
      <c r="E8" s="54"/>
      <c r="F8" s="56">
        <f t="shared" si="0"/>
        <v>60400000</v>
      </c>
    </row>
    <row r="9" spans="1:6" s="57" customFormat="1" ht="20.149999999999999" customHeight="1" x14ac:dyDescent="0.3">
      <c r="A9" s="52">
        <v>45293</v>
      </c>
      <c r="B9" s="53" t="s">
        <v>13</v>
      </c>
      <c r="C9" s="54"/>
      <c r="D9" s="55">
        <v>1000000</v>
      </c>
      <c r="E9" s="54"/>
      <c r="F9" s="56">
        <f t="shared" si="0"/>
        <v>61400000</v>
      </c>
    </row>
    <row r="10" spans="1:6" s="57" customFormat="1" ht="20.149999999999999" customHeight="1" x14ac:dyDescent="0.3">
      <c r="A10" s="52">
        <v>45293</v>
      </c>
      <c r="B10" s="53" t="s">
        <v>14</v>
      </c>
      <c r="C10" s="54"/>
      <c r="D10" s="55">
        <v>1000000</v>
      </c>
      <c r="E10" s="54"/>
      <c r="F10" s="56">
        <f t="shared" si="0"/>
        <v>62400000</v>
      </c>
    </row>
    <row r="11" spans="1:6" s="57" customFormat="1" ht="20.149999999999999" customHeight="1" x14ac:dyDescent="0.3">
      <c r="A11" s="52">
        <v>45293</v>
      </c>
      <c r="B11" s="53" t="s">
        <v>15</v>
      </c>
      <c r="C11" s="54"/>
      <c r="D11" s="55">
        <v>500000</v>
      </c>
      <c r="E11" s="54"/>
      <c r="F11" s="56">
        <f t="shared" si="0"/>
        <v>62900000</v>
      </c>
    </row>
    <row r="12" spans="1:6" s="57" customFormat="1" ht="20.149999999999999" customHeight="1" x14ac:dyDescent="0.3">
      <c r="A12" s="52">
        <v>45293</v>
      </c>
      <c r="B12" s="53" t="s">
        <v>16</v>
      </c>
      <c r="C12" s="54"/>
      <c r="D12" s="55">
        <v>500000</v>
      </c>
      <c r="E12" s="54"/>
      <c r="F12" s="56">
        <f t="shared" si="0"/>
        <v>63400000</v>
      </c>
    </row>
    <row r="13" spans="1:6" s="57" customFormat="1" ht="20.149999999999999" customHeight="1" x14ac:dyDescent="0.3">
      <c r="A13" s="52">
        <v>45293</v>
      </c>
      <c r="B13" s="53" t="s">
        <v>17</v>
      </c>
      <c r="C13" s="54"/>
      <c r="D13" s="55">
        <v>1000000</v>
      </c>
      <c r="E13" s="54"/>
      <c r="F13" s="56">
        <f t="shared" si="0"/>
        <v>64400000</v>
      </c>
    </row>
    <row r="14" spans="1:6" s="57" customFormat="1" ht="20.149999999999999" customHeight="1" x14ac:dyDescent="0.3">
      <c r="A14" s="52">
        <v>45293</v>
      </c>
      <c r="B14" s="53" t="s">
        <v>18</v>
      </c>
      <c r="C14" s="54"/>
      <c r="D14" s="55">
        <v>2000000</v>
      </c>
      <c r="E14" s="54"/>
      <c r="F14" s="56">
        <f t="shared" si="0"/>
        <v>66400000</v>
      </c>
    </row>
    <row r="15" spans="1:6" s="57" customFormat="1" ht="20.149999999999999" customHeight="1" x14ac:dyDescent="0.3">
      <c r="A15" s="52">
        <v>45293</v>
      </c>
      <c r="B15" s="53" t="s">
        <v>19</v>
      </c>
      <c r="C15" s="54"/>
      <c r="D15" s="55">
        <v>5000000</v>
      </c>
      <c r="E15" s="54"/>
      <c r="F15" s="56">
        <f t="shared" si="0"/>
        <v>71400000</v>
      </c>
    </row>
    <row r="16" spans="1:6" s="57" customFormat="1" ht="20.149999999999999" customHeight="1" x14ac:dyDescent="0.3">
      <c r="A16" s="52">
        <v>45293</v>
      </c>
      <c r="B16" s="53" t="s">
        <v>20</v>
      </c>
      <c r="C16" s="54"/>
      <c r="D16" s="55">
        <v>3000000</v>
      </c>
      <c r="E16" s="54"/>
      <c r="F16" s="56">
        <f t="shared" si="0"/>
        <v>74400000</v>
      </c>
    </row>
    <row r="17" spans="1:6" s="57" customFormat="1" ht="20.149999999999999" customHeight="1" x14ac:dyDescent="0.3">
      <c r="A17" s="52">
        <v>45293</v>
      </c>
      <c r="B17" s="53" t="s">
        <v>21</v>
      </c>
      <c r="C17" s="54"/>
      <c r="D17" s="55">
        <v>2500000</v>
      </c>
      <c r="E17" s="54"/>
      <c r="F17" s="56">
        <f t="shared" si="0"/>
        <v>76900000</v>
      </c>
    </row>
    <row r="18" spans="1:6" s="57" customFormat="1" ht="20.149999999999999" customHeight="1" x14ac:dyDescent="0.3">
      <c r="A18" s="52">
        <v>45294</v>
      </c>
      <c r="B18" s="53" t="s">
        <v>22</v>
      </c>
      <c r="C18" s="54"/>
      <c r="D18" s="55">
        <v>2000000</v>
      </c>
      <c r="E18" s="54"/>
      <c r="F18" s="56">
        <f t="shared" si="0"/>
        <v>78900000</v>
      </c>
    </row>
    <row r="19" spans="1:6" s="57" customFormat="1" ht="20.149999999999999" customHeight="1" x14ac:dyDescent="0.3">
      <c r="A19" s="52">
        <v>45294</v>
      </c>
      <c r="B19" s="53" t="s">
        <v>23</v>
      </c>
      <c r="C19" s="54"/>
      <c r="D19" s="55">
        <v>300000</v>
      </c>
      <c r="E19" s="54"/>
      <c r="F19" s="56">
        <f t="shared" si="0"/>
        <v>79200000</v>
      </c>
    </row>
    <row r="20" spans="1:6" s="57" customFormat="1" ht="20.149999999999999" customHeight="1" x14ac:dyDescent="0.3">
      <c r="A20" s="52">
        <v>45295</v>
      </c>
      <c r="B20" s="53" t="s">
        <v>24</v>
      </c>
      <c r="C20" s="54"/>
      <c r="D20" s="55">
        <v>2000000</v>
      </c>
      <c r="E20" s="54"/>
      <c r="F20" s="56">
        <f t="shared" si="0"/>
        <v>81200000</v>
      </c>
    </row>
    <row r="21" spans="1:6" s="57" customFormat="1" ht="20.149999999999999" customHeight="1" x14ac:dyDescent="0.3">
      <c r="A21" s="52">
        <v>45295</v>
      </c>
      <c r="B21" s="53" t="s">
        <v>25</v>
      </c>
      <c r="C21" s="54"/>
      <c r="D21" s="55">
        <v>500000</v>
      </c>
      <c r="E21" s="54"/>
      <c r="F21" s="56">
        <f t="shared" si="0"/>
        <v>81700000</v>
      </c>
    </row>
    <row r="22" spans="1:6" s="57" customFormat="1" ht="20.149999999999999" customHeight="1" x14ac:dyDescent="0.3">
      <c r="A22" s="52">
        <v>45295</v>
      </c>
      <c r="B22" s="53" t="s">
        <v>26</v>
      </c>
      <c r="C22" s="54"/>
      <c r="D22" s="55">
        <v>5000000</v>
      </c>
      <c r="E22" s="54"/>
      <c r="F22" s="56">
        <f t="shared" si="0"/>
        <v>86700000</v>
      </c>
    </row>
    <row r="23" spans="1:6" s="57" customFormat="1" ht="20.149999999999999" customHeight="1" x14ac:dyDescent="0.3">
      <c r="A23" s="52">
        <v>45296</v>
      </c>
      <c r="B23" s="53" t="s">
        <v>27</v>
      </c>
      <c r="C23" s="54"/>
      <c r="D23" s="55">
        <v>600000</v>
      </c>
      <c r="E23" s="54"/>
      <c r="F23" s="56">
        <f t="shared" si="0"/>
        <v>87300000</v>
      </c>
    </row>
    <row r="24" spans="1:6" s="57" customFormat="1" ht="20.149999999999999" customHeight="1" x14ac:dyDescent="0.3">
      <c r="A24" s="52">
        <v>45297</v>
      </c>
      <c r="B24" s="53" t="s">
        <v>28</v>
      </c>
      <c r="C24" s="54"/>
      <c r="D24" s="55">
        <v>2000000</v>
      </c>
      <c r="E24" s="54"/>
      <c r="F24" s="56">
        <f t="shared" si="0"/>
        <v>89300000</v>
      </c>
    </row>
    <row r="25" spans="1:6" s="57" customFormat="1" ht="20.149999999999999" customHeight="1" x14ac:dyDescent="0.3">
      <c r="A25" s="52">
        <v>45298</v>
      </c>
      <c r="B25" s="53" t="s">
        <v>29</v>
      </c>
      <c r="C25" s="54"/>
      <c r="D25" s="55">
        <v>1000000</v>
      </c>
      <c r="E25" s="54"/>
      <c r="F25" s="56">
        <f t="shared" si="0"/>
        <v>90300000</v>
      </c>
    </row>
    <row r="26" spans="1:6" s="57" customFormat="1" ht="20.149999999999999" customHeight="1" x14ac:dyDescent="0.3">
      <c r="A26" s="52">
        <v>45299</v>
      </c>
      <c r="B26" s="53" t="s">
        <v>48</v>
      </c>
      <c r="C26" s="54"/>
      <c r="D26" s="55"/>
      <c r="E26" s="55">
        <v>80000000</v>
      </c>
      <c r="F26" s="56">
        <f t="shared" si="0"/>
        <v>10300000</v>
      </c>
    </row>
    <row r="27" spans="1:6" s="57" customFormat="1" ht="20.149999999999999" customHeight="1" x14ac:dyDescent="0.3">
      <c r="A27" s="52">
        <v>45300</v>
      </c>
      <c r="B27" s="53" t="s">
        <v>0</v>
      </c>
      <c r="C27" s="54"/>
      <c r="D27" s="55">
        <v>1260000</v>
      </c>
      <c r="E27" s="54"/>
      <c r="F27" s="56">
        <f t="shared" si="0"/>
        <v>11560000</v>
      </c>
    </row>
    <row r="28" spans="1:6" s="57" customFormat="1" ht="20.149999999999999" customHeight="1" x14ac:dyDescent="0.3">
      <c r="A28" s="52">
        <v>45300</v>
      </c>
      <c r="B28" s="53" t="s">
        <v>1</v>
      </c>
      <c r="C28" s="54"/>
      <c r="D28" s="55">
        <v>500000</v>
      </c>
      <c r="E28" s="54"/>
      <c r="F28" s="56">
        <f t="shared" si="0"/>
        <v>12060000</v>
      </c>
    </row>
    <row r="29" spans="1:6" s="57" customFormat="1" ht="20.149999999999999" customHeight="1" x14ac:dyDescent="0.3">
      <c r="A29" s="52">
        <v>45300</v>
      </c>
      <c r="B29" s="53" t="s">
        <v>2</v>
      </c>
      <c r="C29" s="54"/>
      <c r="D29" s="55">
        <v>500000</v>
      </c>
      <c r="E29" s="54"/>
      <c r="F29" s="56">
        <f t="shared" si="0"/>
        <v>12560000</v>
      </c>
    </row>
    <row r="30" spans="1:6" s="57" customFormat="1" ht="20.149999999999999" customHeight="1" x14ac:dyDescent="0.3">
      <c r="A30" s="52">
        <v>45301</v>
      </c>
      <c r="B30" s="53" t="s">
        <v>3</v>
      </c>
      <c r="C30" s="54"/>
      <c r="D30" s="55">
        <v>1000000</v>
      </c>
      <c r="E30" s="54"/>
      <c r="F30" s="56">
        <f t="shared" si="0"/>
        <v>13560000</v>
      </c>
    </row>
    <row r="31" spans="1:6" s="57" customFormat="1" ht="20.149999999999999" customHeight="1" x14ac:dyDescent="0.3">
      <c r="A31" s="52">
        <v>45301</v>
      </c>
      <c r="B31" s="53" t="s">
        <v>4</v>
      </c>
      <c r="C31" s="54"/>
      <c r="D31" s="55">
        <v>1000000</v>
      </c>
      <c r="E31" s="54"/>
      <c r="F31" s="56">
        <f t="shared" si="0"/>
        <v>14560000</v>
      </c>
    </row>
    <row r="32" spans="1:6" s="57" customFormat="1" ht="20.149999999999999" customHeight="1" x14ac:dyDescent="0.3">
      <c r="A32" s="52">
        <v>45301</v>
      </c>
      <c r="B32" s="53" t="s">
        <v>5</v>
      </c>
      <c r="C32" s="54"/>
      <c r="D32" s="55">
        <v>200000</v>
      </c>
      <c r="E32" s="54"/>
      <c r="F32" s="56">
        <f t="shared" si="0"/>
        <v>14760000</v>
      </c>
    </row>
    <row r="33" spans="1:7" s="57" customFormat="1" ht="20.149999999999999" customHeight="1" x14ac:dyDescent="0.3">
      <c r="A33" s="52">
        <v>45302</v>
      </c>
      <c r="B33" s="53" t="s">
        <v>1</v>
      </c>
      <c r="C33" s="54"/>
      <c r="D33" s="55">
        <v>1000000</v>
      </c>
      <c r="E33" s="54"/>
      <c r="F33" s="56">
        <f t="shared" si="0"/>
        <v>15760000</v>
      </c>
    </row>
    <row r="34" spans="1:7" s="57" customFormat="1" ht="20.149999999999999" customHeight="1" x14ac:dyDescent="0.3">
      <c r="A34" s="52">
        <v>45302</v>
      </c>
      <c r="B34" s="53" t="s">
        <v>6</v>
      </c>
      <c r="C34" s="54"/>
      <c r="D34" s="55">
        <v>200000</v>
      </c>
      <c r="E34" s="54"/>
      <c r="F34" s="56">
        <f t="shared" si="0"/>
        <v>15960000</v>
      </c>
    </row>
    <row r="35" spans="1:7" s="57" customFormat="1" ht="20.149999999999999" customHeight="1" x14ac:dyDescent="0.3">
      <c r="A35" s="52">
        <v>45302</v>
      </c>
      <c r="B35" s="53" t="s">
        <v>7</v>
      </c>
      <c r="C35" s="54"/>
      <c r="D35" s="55">
        <v>500000</v>
      </c>
      <c r="E35" s="54"/>
      <c r="F35" s="56">
        <f t="shared" si="0"/>
        <v>16460000</v>
      </c>
    </row>
    <row r="36" spans="1:7" s="57" customFormat="1" ht="20.149999999999999" customHeight="1" x14ac:dyDescent="0.3">
      <c r="A36" s="52">
        <v>45303</v>
      </c>
      <c r="B36" s="53" t="s">
        <v>8</v>
      </c>
      <c r="C36" s="54"/>
      <c r="D36" s="55">
        <v>1000000</v>
      </c>
      <c r="E36" s="54"/>
      <c r="F36" s="56">
        <f t="shared" si="0"/>
        <v>17460000</v>
      </c>
    </row>
    <row r="37" spans="1:7" s="57" customFormat="1" ht="20.149999999999999" customHeight="1" x14ac:dyDescent="0.3">
      <c r="A37" s="52">
        <v>45307</v>
      </c>
      <c r="B37" s="53" t="s">
        <v>39</v>
      </c>
      <c r="C37" s="54"/>
      <c r="D37" s="55">
        <v>200000</v>
      </c>
      <c r="E37" s="55"/>
      <c r="F37" s="56">
        <f t="shared" si="0"/>
        <v>17660000</v>
      </c>
    </row>
    <row r="38" spans="1:7" s="57" customFormat="1" ht="20.149999999999999" customHeight="1" x14ac:dyDescent="0.3">
      <c r="A38" s="52">
        <v>45328</v>
      </c>
      <c r="B38" s="53" t="s">
        <v>40</v>
      </c>
      <c r="C38" s="54"/>
      <c r="D38" s="55">
        <v>9000000</v>
      </c>
      <c r="E38" s="55"/>
      <c r="F38" s="56">
        <f t="shared" si="0"/>
        <v>26660000</v>
      </c>
    </row>
    <row r="39" spans="1:7" s="57" customFormat="1" ht="20.149999999999999" customHeight="1" x14ac:dyDescent="0.3">
      <c r="A39" s="52">
        <v>45386</v>
      </c>
      <c r="B39" s="58" t="s">
        <v>41</v>
      </c>
      <c r="C39" s="54"/>
      <c r="D39" s="55">
        <v>1000000</v>
      </c>
      <c r="E39" s="55"/>
      <c r="F39" s="56">
        <f t="shared" si="0"/>
        <v>27660000</v>
      </c>
    </row>
    <row r="40" spans="1:7" s="57" customFormat="1" ht="20.149999999999999" customHeight="1" x14ac:dyDescent="0.3">
      <c r="A40" s="52">
        <v>45391</v>
      </c>
      <c r="B40" s="58" t="s">
        <v>42</v>
      </c>
      <c r="C40" s="54"/>
      <c r="D40" s="59">
        <v>500000</v>
      </c>
      <c r="E40" s="55"/>
      <c r="F40" s="56">
        <f t="shared" si="0"/>
        <v>28160000</v>
      </c>
    </row>
    <row r="41" spans="1:7" s="57" customFormat="1" ht="20.149999999999999" customHeight="1" x14ac:dyDescent="0.3">
      <c r="A41" s="52">
        <v>45391</v>
      </c>
      <c r="B41" s="58" t="s">
        <v>43</v>
      </c>
      <c r="C41" s="54"/>
      <c r="D41" s="59">
        <v>200000</v>
      </c>
      <c r="E41" s="55"/>
      <c r="F41" s="56">
        <f t="shared" si="0"/>
        <v>28360000</v>
      </c>
    </row>
    <row r="42" spans="1:7" s="14" customFormat="1" ht="20.149999999999999" customHeight="1" x14ac:dyDescent="0.3">
      <c r="A42" s="1">
        <v>45400</v>
      </c>
      <c r="B42" s="2" t="s">
        <v>44</v>
      </c>
      <c r="C42" s="25"/>
      <c r="D42" s="3"/>
      <c r="E42" s="26">
        <v>17460000</v>
      </c>
      <c r="F42" s="22">
        <f t="shared" si="0"/>
        <v>10900000</v>
      </c>
    </row>
    <row r="43" spans="1:7" s="14" customFormat="1" ht="20.149999999999999" customHeight="1" x14ac:dyDescent="0.3">
      <c r="A43" s="1">
        <v>45400</v>
      </c>
      <c r="B43" s="2" t="s">
        <v>49</v>
      </c>
      <c r="C43" s="25"/>
      <c r="D43" s="3">
        <v>8809000</v>
      </c>
      <c r="E43" s="26"/>
      <c r="F43" s="22">
        <f t="shared" si="0"/>
        <v>19709000</v>
      </c>
    </row>
    <row r="44" spans="1:7" s="14" customFormat="1" ht="20.149999999999999" customHeight="1" x14ac:dyDescent="0.3">
      <c r="A44" s="1">
        <v>45400</v>
      </c>
      <c r="B44" s="2" t="s">
        <v>45</v>
      </c>
      <c r="C44" s="25"/>
      <c r="D44" s="3"/>
      <c r="E44" s="26">
        <v>8809000</v>
      </c>
      <c r="F44" s="30">
        <f t="shared" si="0"/>
        <v>10900000</v>
      </c>
      <c r="G44" s="14" t="s">
        <v>229</v>
      </c>
    </row>
    <row r="45" spans="1:7" ht="17.5" customHeight="1" x14ac:dyDescent="0.35">
      <c r="A45" s="164" t="s">
        <v>38</v>
      </c>
      <c r="B45" s="165"/>
      <c r="C45" s="15">
        <f>SUM(C6:C44)</f>
        <v>0</v>
      </c>
      <c r="D45" s="15">
        <f>SUM(D6:D44)</f>
        <v>117169000</v>
      </c>
      <c r="E45" s="166">
        <f>SUM(E6:E44)</f>
        <v>106269000</v>
      </c>
      <c r="F45" s="168">
        <f>F5+C46-E45</f>
        <v>10900000</v>
      </c>
    </row>
    <row r="46" spans="1:7" ht="21.65" customHeight="1" thickBot="1" x14ac:dyDescent="0.4">
      <c r="A46" s="170" t="s">
        <v>46</v>
      </c>
      <c r="B46" s="171"/>
      <c r="C46" s="172">
        <f>C45+D45</f>
        <v>117169000</v>
      </c>
      <c r="D46" s="171"/>
      <c r="E46" s="167"/>
      <c r="F46" s="169"/>
    </row>
    <row r="47" spans="1:7" ht="14.5" thickTop="1" x14ac:dyDescent="0.35">
      <c r="F47" s="20"/>
    </row>
    <row r="48" spans="1:7" x14ac:dyDescent="0.35">
      <c r="F48" s="20"/>
    </row>
  </sheetData>
  <sortState xmlns:xlrd2="http://schemas.microsoft.com/office/spreadsheetml/2017/richdata2" ref="A6:F44">
    <sortCondition ref="A44"/>
  </sortState>
  <mergeCells count="12">
    <mergeCell ref="A1:F1"/>
    <mergeCell ref="A3:A4"/>
    <mergeCell ref="B3:B4"/>
    <mergeCell ref="C3:D3"/>
    <mergeCell ref="E3:E4"/>
    <mergeCell ref="F3:F4"/>
    <mergeCell ref="A5:B5"/>
    <mergeCell ref="A45:B45"/>
    <mergeCell ref="E45:E46"/>
    <mergeCell ref="F45:F46"/>
    <mergeCell ref="A46:B46"/>
    <mergeCell ref="C46:D46"/>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79CFF-27AB-4812-A7D5-EE64CBCD431C}">
  <dimension ref="A1:I166"/>
  <sheetViews>
    <sheetView topLeftCell="A156" zoomScale="76" zoomScaleNormal="76" workbookViewId="0">
      <selection activeCell="C178" sqref="C178"/>
    </sheetView>
  </sheetViews>
  <sheetFormatPr defaultColWidth="8.81640625" defaultRowHeight="14" x14ac:dyDescent="0.35"/>
  <cols>
    <col min="1" max="1" width="12.7265625" style="17" customWidth="1"/>
    <col min="2" max="2" width="64.54296875" style="18" customWidth="1"/>
    <col min="3" max="3" width="14.7265625" style="19" customWidth="1"/>
    <col min="4" max="4" width="14.1796875" style="19" customWidth="1"/>
    <col min="5" max="5" width="13.1796875" style="19" customWidth="1"/>
    <col min="6" max="6" width="16" style="21" customWidth="1"/>
    <col min="7" max="7" width="13.90625" style="16" customWidth="1"/>
    <col min="8" max="9" width="8.81640625" style="16"/>
    <col min="10" max="10" width="4" style="16" bestFit="1" customWidth="1"/>
    <col min="11" max="11" width="9.81640625" style="16" bestFit="1" customWidth="1"/>
    <col min="12" max="256" width="8.81640625" style="16"/>
    <col min="257" max="257" width="12.7265625" style="16" customWidth="1"/>
    <col min="258" max="258" width="53.1796875" style="16" bestFit="1" customWidth="1"/>
    <col min="259" max="259" width="14.7265625" style="16" customWidth="1"/>
    <col min="260" max="260" width="12.7265625" style="16" customWidth="1"/>
    <col min="261" max="261" width="13.1796875" style="16" customWidth="1"/>
    <col min="262" max="262" width="16" style="16" customWidth="1"/>
    <col min="263" max="512" width="8.81640625" style="16"/>
    <col min="513" max="513" width="12.7265625" style="16" customWidth="1"/>
    <col min="514" max="514" width="53.1796875" style="16" bestFit="1" customWidth="1"/>
    <col min="515" max="515" width="14.7265625" style="16" customWidth="1"/>
    <col min="516" max="516" width="12.7265625" style="16" customWidth="1"/>
    <col min="517" max="517" width="13.1796875" style="16" customWidth="1"/>
    <col min="518" max="518" width="16" style="16" customWidth="1"/>
    <col min="519" max="768" width="8.81640625" style="16"/>
    <col min="769" max="769" width="12.7265625" style="16" customWidth="1"/>
    <col min="770" max="770" width="53.1796875" style="16" bestFit="1" customWidth="1"/>
    <col min="771" max="771" width="14.7265625" style="16" customWidth="1"/>
    <col min="772" max="772" width="12.7265625" style="16" customWidth="1"/>
    <col min="773" max="773" width="13.1796875" style="16" customWidth="1"/>
    <col min="774" max="774" width="16" style="16" customWidth="1"/>
    <col min="775" max="1024" width="8.81640625" style="16"/>
    <col min="1025" max="1025" width="12.7265625" style="16" customWidth="1"/>
    <col min="1026" max="1026" width="53.1796875" style="16" bestFit="1" customWidth="1"/>
    <col min="1027" max="1027" width="14.7265625" style="16" customWidth="1"/>
    <col min="1028" max="1028" width="12.7265625" style="16" customWidth="1"/>
    <col min="1029" max="1029" width="13.1796875" style="16" customWidth="1"/>
    <col min="1030" max="1030" width="16" style="16" customWidth="1"/>
    <col min="1031" max="1280" width="8.81640625" style="16"/>
    <col min="1281" max="1281" width="12.7265625" style="16" customWidth="1"/>
    <col min="1282" max="1282" width="53.1796875" style="16" bestFit="1" customWidth="1"/>
    <col min="1283" max="1283" width="14.7265625" style="16" customWidth="1"/>
    <col min="1284" max="1284" width="12.7265625" style="16" customWidth="1"/>
    <col min="1285" max="1285" width="13.1796875" style="16" customWidth="1"/>
    <col min="1286" max="1286" width="16" style="16" customWidth="1"/>
    <col min="1287" max="1536" width="8.81640625" style="16"/>
    <col min="1537" max="1537" width="12.7265625" style="16" customWidth="1"/>
    <col min="1538" max="1538" width="53.1796875" style="16" bestFit="1" customWidth="1"/>
    <col min="1539" max="1539" width="14.7265625" style="16" customWidth="1"/>
    <col min="1540" max="1540" width="12.7265625" style="16" customWidth="1"/>
    <col min="1541" max="1541" width="13.1796875" style="16" customWidth="1"/>
    <col min="1542" max="1542" width="16" style="16" customWidth="1"/>
    <col min="1543" max="1792" width="8.81640625" style="16"/>
    <col min="1793" max="1793" width="12.7265625" style="16" customWidth="1"/>
    <col min="1794" max="1794" width="53.1796875" style="16" bestFit="1" customWidth="1"/>
    <col min="1795" max="1795" width="14.7265625" style="16" customWidth="1"/>
    <col min="1796" max="1796" width="12.7265625" style="16" customWidth="1"/>
    <col min="1797" max="1797" width="13.1796875" style="16" customWidth="1"/>
    <col min="1798" max="1798" width="16" style="16" customWidth="1"/>
    <col min="1799" max="2048" width="8.81640625" style="16"/>
    <col min="2049" max="2049" width="12.7265625" style="16" customWidth="1"/>
    <col min="2050" max="2050" width="53.1796875" style="16" bestFit="1" customWidth="1"/>
    <col min="2051" max="2051" width="14.7265625" style="16" customWidth="1"/>
    <col min="2052" max="2052" width="12.7265625" style="16" customWidth="1"/>
    <col min="2053" max="2053" width="13.1796875" style="16" customWidth="1"/>
    <col min="2054" max="2054" width="16" style="16" customWidth="1"/>
    <col min="2055" max="2304" width="8.81640625" style="16"/>
    <col min="2305" max="2305" width="12.7265625" style="16" customWidth="1"/>
    <col min="2306" max="2306" width="53.1796875" style="16" bestFit="1" customWidth="1"/>
    <col min="2307" max="2307" width="14.7265625" style="16" customWidth="1"/>
    <col min="2308" max="2308" width="12.7265625" style="16" customWidth="1"/>
    <col min="2309" max="2309" width="13.1796875" style="16" customWidth="1"/>
    <col min="2310" max="2310" width="16" style="16" customWidth="1"/>
    <col min="2311" max="2560" width="8.81640625" style="16"/>
    <col min="2561" max="2561" width="12.7265625" style="16" customWidth="1"/>
    <col min="2562" max="2562" width="53.1796875" style="16" bestFit="1" customWidth="1"/>
    <col min="2563" max="2563" width="14.7265625" style="16" customWidth="1"/>
    <col min="2564" max="2564" width="12.7265625" style="16" customWidth="1"/>
    <col min="2565" max="2565" width="13.1796875" style="16" customWidth="1"/>
    <col min="2566" max="2566" width="16" style="16" customWidth="1"/>
    <col min="2567" max="2816" width="8.81640625" style="16"/>
    <col min="2817" max="2817" width="12.7265625" style="16" customWidth="1"/>
    <col min="2818" max="2818" width="53.1796875" style="16" bestFit="1" customWidth="1"/>
    <col min="2819" max="2819" width="14.7265625" style="16" customWidth="1"/>
    <col min="2820" max="2820" width="12.7265625" style="16" customWidth="1"/>
    <col min="2821" max="2821" width="13.1796875" style="16" customWidth="1"/>
    <col min="2822" max="2822" width="16" style="16" customWidth="1"/>
    <col min="2823" max="3072" width="8.81640625" style="16"/>
    <col min="3073" max="3073" width="12.7265625" style="16" customWidth="1"/>
    <col min="3074" max="3074" width="53.1796875" style="16" bestFit="1" customWidth="1"/>
    <col min="3075" max="3075" width="14.7265625" style="16" customWidth="1"/>
    <col min="3076" max="3076" width="12.7265625" style="16" customWidth="1"/>
    <col min="3077" max="3077" width="13.1796875" style="16" customWidth="1"/>
    <col min="3078" max="3078" width="16" style="16" customWidth="1"/>
    <col min="3079" max="3328" width="8.81640625" style="16"/>
    <col min="3329" max="3329" width="12.7265625" style="16" customWidth="1"/>
    <col min="3330" max="3330" width="53.1796875" style="16" bestFit="1" customWidth="1"/>
    <col min="3331" max="3331" width="14.7265625" style="16" customWidth="1"/>
    <col min="3332" max="3332" width="12.7265625" style="16" customWidth="1"/>
    <col min="3333" max="3333" width="13.1796875" style="16" customWidth="1"/>
    <col min="3334" max="3334" width="16" style="16" customWidth="1"/>
    <col min="3335" max="3584" width="8.81640625" style="16"/>
    <col min="3585" max="3585" width="12.7265625" style="16" customWidth="1"/>
    <col min="3586" max="3586" width="53.1796875" style="16" bestFit="1" customWidth="1"/>
    <col min="3587" max="3587" width="14.7265625" style="16" customWidth="1"/>
    <col min="3588" max="3588" width="12.7265625" style="16" customWidth="1"/>
    <col min="3589" max="3589" width="13.1796875" style="16" customWidth="1"/>
    <col min="3590" max="3590" width="16" style="16" customWidth="1"/>
    <col min="3591" max="3840" width="8.81640625" style="16"/>
    <col min="3841" max="3841" width="12.7265625" style="16" customWidth="1"/>
    <col min="3842" max="3842" width="53.1796875" style="16" bestFit="1" customWidth="1"/>
    <col min="3843" max="3843" width="14.7265625" style="16" customWidth="1"/>
    <col min="3844" max="3844" width="12.7265625" style="16" customWidth="1"/>
    <col min="3845" max="3845" width="13.1796875" style="16" customWidth="1"/>
    <col min="3846" max="3846" width="16" style="16" customWidth="1"/>
    <col min="3847" max="4096" width="8.81640625" style="16"/>
    <col min="4097" max="4097" width="12.7265625" style="16" customWidth="1"/>
    <col min="4098" max="4098" width="53.1796875" style="16" bestFit="1" customWidth="1"/>
    <col min="4099" max="4099" width="14.7265625" style="16" customWidth="1"/>
    <col min="4100" max="4100" width="12.7265625" style="16" customWidth="1"/>
    <col min="4101" max="4101" width="13.1796875" style="16" customWidth="1"/>
    <col min="4102" max="4102" width="16" style="16" customWidth="1"/>
    <col min="4103" max="4352" width="8.81640625" style="16"/>
    <col min="4353" max="4353" width="12.7265625" style="16" customWidth="1"/>
    <col min="4354" max="4354" width="53.1796875" style="16" bestFit="1" customWidth="1"/>
    <col min="4355" max="4355" width="14.7265625" style="16" customWidth="1"/>
    <col min="4356" max="4356" width="12.7265625" style="16" customWidth="1"/>
    <col min="4357" max="4357" width="13.1796875" style="16" customWidth="1"/>
    <col min="4358" max="4358" width="16" style="16" customWidth="1"/>
    <col min="4359" max="4608" width="8.81640625" style="16"/>
    <col min="4609" max="4609" width="12.7265625" style="16" customWidth="1"/>
    <col min="4610" max="4610" width="53.1796875" style="16" bestFit="1" customWidth="1"/>
    <col min="4611" max="4611" width="14.7265625" style="16" customWidth="1"/>
    <col min="4612" max="4612" width="12.7265625" style="16" customWidth="1"/>
    <col min="4613" max="4613" width="13.1796875" style="16" customWidth="1"/>
    <col min="4614" max="4614" width="16" style="16" customWidth="1"/>
    <col min="4615" max="4864" width="8.81640625" style="16"/>
    <col min="4865" max="4865" width="12.7265625" style="16" customWidth="1"/>
    <col min="4866" max="4866" width="53.1796875" style="16" bestFit="1" customWidth="1"/>
    <col min="4867" max="4867" width="14.7265625" style="16" customWidth="1"/>
    <col min="4868" max="4868" width="12.7265625" style="16" customWidth="1"/>
    <col min="4869" max="4869" width="13.1796875" style="16" customWidth="1"/>
    <col min="4870" max="4870" width="16" style="16" customWidth="1"/>
    <col min="4871" max="5120" width="8.81640625" style="16"/>
    <col min="5121" max="5121" width="12.7265625" style="16" customWidth="1"/>
    <col min="5122" max="5122" width="53.1796875" style="16" bestFit="1" customWidth="1"/>
    <col min="5123" max="5123" width="14.7265625" style="16" customWidth="1"/>
    <col min="5124" max="5124" width="12.7265625" style="16" customWidth="1"/>
    <col min="5125" max="5125" width="13.1796875" style="16" customWidth="1"/>
    <col min="5126" max="5126" width="16" style="16" customWidth="1"/>
    <col min="5127" max="5376" width="8.81640625" style="16"/>
    <col min="5377" max="5377" width="12.7265625" style="16" customWidth="1"/>
    <col min="5378" max="5378" width="53.1796875" style="16" bestFit="1" customWidth="1"/>
    <col min="5379" max="5379" width="14.7265625" style="16" customWidth="1"/>
    <col min="5380" max="5380" width="12.7265625" style="16" customWidth="1"/>
    <col min="5381" max="5381" width="13.1796875" style="16" customWidth="1"/>
    <col min="5382" max="5382" width="16" style="16" customWidth="1"/>
    <col min="5383" max="5632" width="8.81640625" style="16"/>
    <col min="5633" max="5633" width="12.7265625" style="16" customWidth="1"/>
    <col min="5634" max="5634" width="53.1796875" style="16" bestFit="1" customWidth="1"/>
    <col min="5635" max="5635" width="14.7265625" style="16" customWidth="1"/>
    <col min="5636" max="5636" width="12.7265625" style="16" customWidth="1"/>
    <col min="5637" max="5637" width="13.1796875" style="16" customWidth="1"/>
    <col min="5638" max="5638" width="16" style="16" customWidth="1"/>
    <col min="5639" max="5888" width="8.81640625" style="16"/>
    <col min="5889" max="5889" width="12.7265625" style="16" customWidth="1"/>
    <col min="5890" max="5890" width="53.1796875" style="16" bestFit="1" customWidth="1"/>
    <col min="5891" max="5891" width="14.7265625" style="16" customWidth="1"/>
    <col min="5892" max="5892" width="12.7265625" style="16" customWidth="1"/>
    <col min="5893" max="5893" width="13.1796875" style="16" customWidth="1"/>
    <col min="5894" max="5894" width="16" style="16" customWidth="1"/>
    <col min="5895" max="6144" width="8.81640625" style="16"/>
    <col min="6145" max="6145" width="12.7265625" style="16" customWidth="1"/>
    <col min="6146" max="6146" width="53.1796875" style="16" bestFit="1" customWidth="1"/>
    <col min="6147" max="6147" width="14.7265625" style="16" customWidth="1"/>
    <col min="6148" max="6148" width="12.7265625" style="16" customWidth="1"/>
    <col min="6149" max="6149" width="13.1796875" style="16" customWidth="1"/>
    <col min="6150" max="6150" width="16" style="16" customWidth="1"/>
    <col min="6151" max="6400" width="8.81640625" style="16"/>
    <col min="6401" max="6401" width="12.7265625" style="16" customWidth="1"/>
    <col min="6402" max="6402" width="53.1796875" style="16" bestFit="1" customWidth="1"/>
    <col min="6403" max="6403" width="14.7265625" style="16" customWidth="1"/>
    <col min="6404" max="6404" width="12.7265625" style="16" customWidth="1"/>
    <col min="6405" max="6405" width="13.1796875" style="16" customWidth="1"/>
    <col min="6406" max="6406" width="16" style="16" customWidth="1"/>
    <col min="6407" max="6656" width="8.81640625" style="16"/>
    <col min="6657" max="6657" width="12.7265625" style="16" customWidth="1"/>
    <col min="6658" max="6658" width="53.1796875" style="16" bestFit="1" customWidth="1"/>
    <col min="6659" max="6659" width="14.7265625" style="16" customWidth="1"/>
    <col min="6660" max="6660" width="12.7265625" style="16" customWidth="1"/>
    <col min="6661" max="6661" width="13.1796875" style="16" customWidth="1"/>
    <col min="6662" max="6662" width="16" style="16" customWidth="1"/>
    <col min="6663" max="6912" width="8.81640625" style="16"/>
    <col min="6913" max="6913" width="12.7265625" style="16" customWidth="1"/>
    <col min="6914" max="6914" width="53.1796875" style="16" bestFit="1" customWidth="1"/>
    <col min="6915" max="6915" width="14.7265625" style="16" customWidth="1"/>
    <col min="6916" max="6916" width="12.7265625" style="16" customWidth="1"/>
    <col min="6917" max="6917" width="13.1796875" style="16" customWidth="1"/>
    <col min="6918" max="6918" width="16" style="16" customWidth="1"/>
    <col min="6919" max="7168" width="8.81640625" style="16"/>
    <col min="7169" max="7169" width="12.7265625" style="16" customWidth="1"/>
    <col min="7170" max="7170" width="53.1796875" style="16" bestFit="1" customWidth="1"/>
    <col min="7171" max="7171" width="14.7265625" style="16" customWidth="1"/>
    <col min="7172" max="7172" width="12.7265625" style="16" customWidth="1"/>
    <col min="7173" max="7173" width="13.1796875" style="16" customWidth="1"/>
    <col min="7174" max="7174" width="16" style="16" customWidth="1"/>
    <col min="7175" max="7424" width="8.81640625" style="16"/>
    <col min="7425" max="7425" width="12.7265625" style="16" customWidth="1"/>
    <col min="7426" max="7426" width="53.1796875" style="16" bestFit="1" customWidth="1"/>
    <col min="7427" max="7427" width="14.7265625" style="16" customWidth="1"/>
    <col min="7428" max="7428" width="12.7265625" style="16" customWidth="1"/>
    <col min="7429" max="7429" width="13.1796875" style="16" customWidth="1"/>
    <col min="7430" max="7430" width="16" style="16" customWidth="1"/>
    <col min="7431" max="7680" width="8.81640625" style="16"/>
    <col min="7681" max="7681" width="12.7265625" style="16" customWidth="1"/>
    <col min="7682" max="7682" width="53.1796875" style="16" bestFit="1" customWidth="1"/>
    <col min="7683" max="7683" width="14.7265625" style="16" customWidth="1"/>
    <col min="7684" max="7684" width="12.7265625" style="16" customWidth="1"/>
    <col min="7685" max="7685" width="13.1796875" style="16" customWidth="1"/>
    <col min="7686" max="7686" width="16" style="16" customWidth="1"/>
    <col min="7687" max="7936" width="8.81640625" style="16"/>
    <col min="7937" max="7937" width="12.7265625" style="16" customWidth="1"/>
    <col min="7938" max="7938" width="53.1796875" style="16" bestFit="1" customWidth="1"/>
    <col min="7939" max="7939" width="14.7265625" style="16" customWidth="1"/>
    <col min="7940" max="7940" width="12.7265625" style="16" customWidth="1"/>
    <col min="7941" max="7941" width="13.1796875" style="16" customWidth="1"/>
    <col min="7942" max="7942" width="16" style="16" customWidth="1"/>
    <col min="7943" max="8192" width="8.81640625" style="16"/>
    <col min="8193" max="8193" width="12.7265625" style="16" customWidth="1"/>
    <col min="8194" max="8194" width="53.1796875" style="16" bestFit="1" customWidth="1"/>
    <col min="8195" max="8195" width="14.7265625" style="16" customWidth="1"/>
    <col min="8196" max="8196" width="12.7265625" style="16" customWidth="1"/>
    <col min="8197" max="8197" width="13.1796875" style="16" customWidth="1"/>
    <col min="8198" max="8198" width="16" style="16" customWidth="1"/>
    <col min="8199" max="8448" width="8.81640625" style="16"/>
    <col min="8449" max="8449" width="12.7265625" style="16" customWidth="1"/>
    <col min="8450" max="8450" width="53.1796875" style="16" bestFit="1" customWidth="1"/>
    <col min="8451" max="8451" width="14.7265625" style="16" customWidth="1"/>
    <col min="8452" max="8452" width="12.7265625" style="16" customWidth="1"/>
    <col min="8453" max="8453" width="13.1796875" style="16" customWidth="1"/>
    <col min="8454" max="8454" width="16" style="16" customWidth="1"/>
    <col min="8455" max="8704" width="8.81640625" style="16"/>
    <col min="8705" max="8705" width="12.7265625" style="16" customWidth="1"/>
    <col min="8706" max="8706" width="53.1796875" style="16" bestFit="1" customWidth="1"/>
    <col min="8707" max="8707" width="14.7265625" style="16" customWidth="1"/>
    <col min="8708" max="8708" width="12.7265625" style="16" customWidth="1"/>
    <col min="8709" max="8709" width="13.1796875" style="16" customWidth="1"/>
    <col min="8710" max="8710" width="16" style="16" customWidth="1"/>
    <col min="8711" max="8960" width="8.81640625" style="16"/>
    <col min="8961" max="8961" width="12.7265625" style="16" customWidth="1"/>
    <col min="8962" max="8962" width="53.1796875" style="16" bestFit="1" customWidth="1"/>
    <col min="8963" max="8963" width="14.7265625" style="16" customWidth="1"/>
    <col min="8964" max="8964" width="12.7265625" style="16" customWidth="1"/>
    <col min="8965" max="8965" width="13.1796875" style="16" customWidth="1"/>
    <col min="8966" max="8966" width="16" style="16" customWidth="1"/>
    <col min="8967" max="9216" width="8.81640625" style="16"/>
    <col min="9217" max="9217" width="12.7265625" style="16" customWidth="1"/>
    <col min="9218" max="9218" width="53.1796875" style="16" bestFit="1" customWidth="1"/>
    <col min="9219" max="9219" width="14.7265625" style="16" customWidth="1"/>
    <col min="9220" max="9220" width="12.7265625" style="16" customWidth="1"/>
    <col min="9221" max="9221" width="13.1796875" style="16" customWidth="1"/>
    <col min="9222" max="9222" width="16" style="16" customWidth="1"/>
    <col min="9223" max="9472" width="8.81640625" style="16"/>
    <col min="9473" max="9473" width="12.7265625" style="16" customWidth="1"/>
    <col min="9474" max="9474" width="53.1796875" style="16" bestFit="1" customWidth="1"/>
    <col min="9475" max="9475" width="14.7265625" style="16" customWidth="1"/>
    <col min="9476" max="9476" width="12.7265625" style="16" customWidth="1"/>
    <col min="9477" max="9477" width="13.1796875" style="16" customWidth="1"/>
    <col min="9478" max="9478" width="16" style="16" customWidth="1"/>
    <col min="9479" max="9728" width="8.81640625" style="16"/>
    <col min="9729" max="9729" width="12.7265625" style="16" customWidth="1"/>
    <col min="9730" max="9730" width="53.1796875" style="16" bestFit="1" customWidth="1"/>
    <col min="9731" max="9731" width="14.7265625" style="16" customWidth="1"/>
    <col min="9732" max="9732" width="12.7265625" style="16" customWidth="1"/>
    <col min="9733" max="9733" width="13.1796875" style="16" customWidth="1"/>
    <col min="9734" max="9734" width="16" style="16" customWidth="1"/>
    <col min="9735" max="9984" width="8.81640625" style="16"/>
    <col min="9985" max="9985" width="12.7265625" style="16" customWidth="1"/>
    <col min="9986" max="9986" width="53.1796875" style="16" bestFit="1" customWidth="1"/>
    <col min="9987" max="9987" width="14.7265625" style="16" customWidth="1"/>
    <col min="9988" max="9988" width="12.7265625" style="16" customWidth="1"/>
    <col min="9989" max="9989" width="13.1796875" style="16" customWidth="1"/>
    <col min="9990" max="9990" width="16" style="16" customWidth="1"/>
    <col min="9991" max="10240" width="8.81640625" style="16"/>
    <col min="10241" max="10241" width="12.7265625" style="16" customWidth="1"/>
    <col min="10242" max="10242" width="53.1796875" style="16" bestFit="1" customWidth="1"/>
    <col min="10243" max="10243" width="14.7265625" style="16" customWidth="1"/>
    <col min="10244" max="10244" width="12.7265625" style="16" customWidth="1"/>
    <col min="10245" max="10245" width="13.1796875" style="16" customWidth="1"/>
    <col min="10246" max="10246" width="16" style="16" customWidth="1"/>
    <col min="10247" max="10496" width="8.81640625" style="16"/>
    <col min="10497" max="10497" width="12.7265625" style="16" customWidth="1"/>
    <col min="10498" max="10498" width="53.1796875" style="16" bestFit="1" customWidth="1"/>
    <col min="10499" max="10499" width="14.7265625" style="16" customWidth="1"/>
    <col min="10500" max="10500" width="12.7265625" style="16" customWidth="1"/>
    <col min="10501" max="10501" width="13.1796875" style="16" customWidth="1"/>
    <col min="10502" max="10502" width="16" style="16" customWidth="1"/>
    <col min="10503" max="10752" width="8.81640625" style="16"/>
    <col min="10753" max="10753" width="12.7265625" style="16" customWidth="1"/>
    <col min="10754" max="10754" width="53.1796875" style="16" bestFit="1" customWidth="1"/>
    <col min="10755" max="10755" width="14.7265625" style="16" customWidth="1"/>
    <col min="10756" max="10756" width="12.7265625" style="16" customWidth="1"/>
    <col min="10757" max="10757" width="13.1796875" style="16" customWidth="1"/>
    <col min="10758" max="10758" width="16" style="16" customWidth="1"/>
    <col min="10759" max="11008" width="8.81640625" style="16"/>
    <col min="11009" max="11009" width="12.7265625" style="16" customWidth="1"/>
    <col min="11010" max="11010" width="53.1796875" style="16" bestFit="1" customWidth="1"/>
    <col min="11011" max="11011" width="14.7265625" style="16" customWidth="1"/>
    <col min="11012" max="11012" width="12.7265625" style="16" customWidth="1"/>
    <col min="11013" max="11013" width="13.1796875" style="16" customWidth="1"/>
    <col min="11014" max="11014" width="16" style="16" customWidth="1"/>
    <col min="11015" max="11264" width="8.81640625" style="16"/>
    <col min="11265" max="11265" width="12.7265625" style="16" customWidth="1"/>
    <col min="11266" max="11266" width="53.1796875" style="16" bestFit="1" customWidth="1"/>
    <col min="11267" max="11267" width="14.7265625" style="16" customWidth="1"/>
    <col min="11268" max="11268" width="12.7265625" style="16" customWidth="1"/>
    <col min="11269" max="11269" width="13.1796875" style="16" customWidth="1"/>
    <col min="11270" max="11270" width="16" style="16" customWidth="1"/>
    <col min="11271" max="11520" width="8.81640625" style="16"/>
    <col min="11521" max="11521" width="12.7265625" style="16" customWidth="1"/>
    <col min="11522" max="11522" width="53.1796875" style="16" bestFit="1" customWidth="1"/>
    <col min="11523" max="11523" width="14.7265625" style="16" customWidth="1"/>
    <col min="11524" max="11524" width="12.7265625" style="16" customWidth="1"/>
    <col min="11525" max="11525" width="13.1796875" style="16" customWidth="1"/>
    <col min="11526" max="11526" width="16" style="16" customWidth="1"/>
    <col min="11527" max="11776" width="8.81640625" style="16"/>
    <col min="11777" max="11777" width="12.7265625" style="16" customWidth="1"/>
    <col min="11778" max="11778" width="53.1796875" style="16" bestFit="1" customWidth="1"/>
    <col min="11779" max="11779" width="14.7265625" style="16" customWidth="1"/>
    <col min="11780" max="11780" width="12.7265625" style="16" customWidth="1"/>
    <col min="11781" max="11781" width="13.1796875" style="16" customWidth="1"/>
    <col min="11782" max="11782" width="16" style="16" customWidth="1"/>
    <col min="11783" max="12032" width="8.81640625" style="16"/>
    <col min="12033" max="12033" width="12.7265625" style="16" customWidth="1"/>
    <col min="12034" max="12034" width="53.1796875" style="16" bestFit="1" customWidth="1"/>
    <col min="12035" max="12035" width="14.7265625" style="16" customWidth="1"/>
    <col min="12036" max="12036" width="12.7265625" style="16" customWidth="1"/>
    <col min="12037" max="12037" width="13.1796875" style="16" customWidth="1"/>
    <col min="12038" max="12038" width="16" style="16" customWidth="1"/>
    <col min="12039" max="12288" width="8.81640625" style="16"/>
    <col min="12289" max="12289" width="12.7265625" style="16" customWidth="1"/>
    <col min="12290" max="12290" width="53.1796875" style="16" bestFit="1" customWidth="1"/>
    <col min="12291" max="12291" width="14.7265625" style="16" customWidth="1"/>
    <col min="12292" max="12292" width="12.7265625" style="16" customWidth="1"/>
    <col min="12293" max="12293" width="13.1796875" style="16" customWidth="1"/>
    <col min="12294" max="12294" width="16" style="16" customWidth="1"/>
    <col min="12295" max="12544" width="8.81640625" style="16"/>
    <col min="12545" max="12545" width="12.7265625" style="16" customWidth="1"/>
    <col min="12546" max="12546" width="53.1796875" style="16" bestFit="1" customWidth="1"/>
    <col min="12547" max="12547" width="14.7265625" style="16" customWidth="1"/>
    <col min="12548" max="12548" width="12.7265625" style="16" customWidth="1"/>
    <col min="12549" max="12549" width="13.1796875" style="16" customWidth="1"/>
    <col min="12550" max="12550" width="16" style="16" customWidth="1"/>
    <col min="12551" max="12800" width="8.81640625" style="16"/>
    <col min="12801" max="12801" width="12.7265625" style="16" customWidth="1"/>
    <col min="12802" max="12802" width="53.1796875" style="16" bestFit="1" customWidth="1"/>
    <col min="12803" max="12803" width="14.7265625" style="16" customWidth="1"/>
    <col min="12804" max="12804" width="12.7265625" style="16" customWidth="1"/>
    <col min="12805" max="12805" width="13.1796875" style="16" customWidth="1"/>
    <col min="12806" max="12806" width="16" style="16" customWidth="1"/>
    <col min="12807" max="13056" width="8.81640625" style="16"/>
    <col min="13057" max="13057" width="12.7265625" style="16" customWidth="1"/>
    <col min="13058" max="13058" width="53.1796875" style="16" bestFit="1" customWidth="1"/>
    <col min="13059" max="13059" width="14.7265625" style="16" customWidth="1"/>
    <col min="13060" max="13060" width="12.7265625" style="16" customWidth="1"/>
    <col min="13061" max="13061" width="13.1796875" style="16" customWidth="1"/>
    <col min="13062" max="13062" width="16" style="16" customWidth="1"/>
    <col min="13063" max="13312" width="8.81640625" style="16"/>
    <col min="13313" max="13313" width="12.7265625" style="16" customWidth="1"/>
    <col min="13314" max="13314" width="53.1796875" style="16" bestFit="1" customWidth="1"/>
    <col min="13315" max="13315" width="14.7265625" style="16" customWidth="1"/>
    <col min="13316" max="13316" width="12.7265625" style="16" customWidth="1"/>
    <col min="13317" max="13317" width="13.1796875" style="16" customWidth="1"/>
    <col min="13318" max="13318" width="16" style="16" customWidth="1"/>
    <col min="13319" max="13568" width="8.81640625" style="16"/>
    <col min="13569" max="13569" width="12.7265625" style="16" customWidth="1"/>
    <col min="13570" max="13570" width="53.1796875" style="16" bestFit="1" customWidth="1"/>
    <col min="13571" max="13571" width="14.7265625" style="16" customWidth="1"/>
    <col min="13572" max="13572" width="12.7265625" style="16" customWidth="1"/>
    <col min="13573" max="13573" width="13.1796875" style="16" customWidth="1"/>
    <col min="13574" max="13574" width="16" style="16" customWidth="1"/>
    <col min="13575" max="13824" width="8.81640625" style="16"/>
    <col min="13825" max="13825" width="12.7265625" style="16" customWidth="1"/>
    <col min="13826" max="13826" width="53.1796875" style="16" bestFit="1" customWidth="1"/>
    <col min="13827" max="13827" width="14.7265625" style="16" customWidth="1"/>
    <col min="13828" max="13828" width="12.7265625" style="16" customWidth="1"/>
    <col min="13829" max="13829" width="13.1796875" style="16" customWidth="1"/>
    <col min="13830" max="13830" width="16" style="16" customWidth="1"/>
    <col min="13831" max="14080" width="8.81640625" style="16"/>
    <col min="14081" max="14081" width="12.7265625" style="16" customWidth="1"/>
    <col min="14082" max="14082" width="53.1796875" style="16" bestFit="1" customWidth="1"/>
    <col min="14083" max="14083" width="14.7265625" style="16" customWidth="1"/>
    <col min="14084" max="14084" width="12.7265625" style="16" customWidth="1"/>
    <col min="14085" max="14085" width="13.1796875" style="16" customWidth="1"/>
    <col min="14086" max="14086" width="16" style="16" customWidth="1"/>
    <col min="14087" max="14336" width="8.81640625" style="16"/>
    <col min="14337" max="14337" width="12.7265625" style="16" customWidth="1"/>
    <col min="14338" max="14338" width="53.1796875" style="16" bestFit="1" customWidth="1"/>
    <col min="14339" max="14339" width="14.7265625" style="16" customWidth="1"/>
    <col min="14340" max="14340" width="12.7265625" style="16" customWidth="1"/>
    <col min="14341" max="14341" width="13.1796875" style="16" customWidth="1"/>
    <col min="14342" max="14342" width="16" style="16" customWidth="1"/>
    <col min="14343" max="14592" width="8.81640625" style="16"/>
    <col min="14593" max="14593" width="12.7265625" style="16" customWidth="1"/>
    <col min="14594" max="14594" width="53.1796875" style="16" bestFit="1" customWidth="1"/>
    <col min="14595" max="14595" width="14.7265625" style="16" customWidth="1"/>
    <col min="14596" max="14596" width="12.7265625" style="16" customWidth="1"/>
    <col min="14597" max="14597" width="13.1796875" style="16" customWidth="1"/>
    <col min="14598" max="14598" width="16" style="16" customWidth="1"/>
    <col min="14599" max="14848" width="8.81640625" style="16"/>
    <col min="14849" max="14849" width="12.7265625" style="16" customWidth="1"/>
    <col min="14850" max="14850" width="53.1796875" style="16" bestFit="1" customWidth="1"/>
    <col min="14851" max="14851" width="14.7265625" style="16" customWidth="1"/>
    <col min="14852" max="14852" width="12.7265625" style="16" customWidth="1"/>
    <col min="14853" max="14853" width="13.1796875" style="16" customWidth="1"/>
    <col min="14854" max="14854" width="16" style="16" customWidth="1"/>
    <col min="14855" max="15104" width="8.81640625" style="16"/>
    <col min="15105" max="15105" width="12.7265625" style="16" customWidth="1"/>
    <col min="15106" max="15106" width="53.1796875" style="16" bestFit="1" customWidth="1"/>
    <col min="15107" max="15107" width="14.7265625" style="16" customWidth="1"/>
    <col min="15108" max="15108" width="12.7265625" style="16" customWidth="1"/>
    <col min="15109" max="15109" width="13.1796875" style="16" customWidth="1"/>
    <col min="15110" max="15110" width="16" style="16" customWidth="1"/>
    <col min="15111" max="15360" width="8.81640625" style="16"/>
    <col min="15361" max="15361" width="12.7265625" style="16" customWidth="1"/>
    <col min="15362" max="15362" width="53.1796875" style="16" bestFit="1" customWidth="1"/>
    <col min="15363" max="15363" width="14.7265625" style="16" customWidth="1"/>
    <col min="15364" max="15364" width="12.7265625" style="16" customWidth="1"/>
    <col min="15365" max="15365" width="13.1796875" style="16" customWidth="1"/>
    <col min="15366" max="15366" width="16" style="16" customWidth="1"/>
    <col min="15367" max="15616" width="8.81640625" style="16"/>
    <col min="15617" max="15617" width="12.7265625" style="16" customWidth="1"/>
    <col min="15618" max="15618" width="53.1796875" style="16" bestFit="1" customWidth="1"/>
    <col min="15619" max="15619" width="14.7265625" style="16" customWidth="1"/>
    <col min="15620" max="15620" width="12.7265625" style="16" customWidth="1"/>
    <col min="15621" max="15621" width="13.1796875" style="16" customWidth="1"/>
    <col min="15622" max="15622" width="16" style="16" customWidth="1"/>
    <col min="15623" max="15872" width="8.81640625" style="16"/>
    <col min="15873" max="15873" width="12.7265625" style="16" customWidth="1"/>
    <col min="15874" max="15874" width="53.1796875" style="16" bestFit="1" customWidth="1"/>
    <col min="15875" max="15875" width="14.7265625" style="16" customWidth="1"/>
    <col min="15876" max="15876" width="12.7265625" style="16" customWidth="1"/>
    <col min="15877" max="15877" width="13.1796875" style="16" customWidth="1"/>
    <col min="15878" max="15878" width="16" style="16" customWidth="1"/>
    <col min="15879" max="16128" width="8.81640625" style="16"/>
    <col min="16129" max="16129" width="12.7265625" style="16" customWidth="1"/>
    <col min="16130" max="16130" width="53.1796875" style="16" bestFit="1" customWidth="1"/>
    <col min="16131" max="16131" width="14.7265625" style="16" customWidth="1"/>
    <col min="16132" max="16132" width="12.7265625" style="16" customWidth="1"/>
    <col min="16133" max="16133" width="13.1796875" style="16" customWidth="1"/>
    <col min="16134" max="16134" width="16" style="16" customWidth="1"/>
    <col min="16135" max="16384" width="8.81640625" style="16"/>
  </cols>
  <sheetData>
    <row r="1" spans="1:6" s="4" customFormat="1" ht="20.149999999999999" customHeight="1" x14ac:dyDescent="0.35">
      <c r="A1" s="173" t="s">
        <v>258</v>
      </c>
      <c r="B1" s="173"/>
      <c r="C1" s="173"/>
      <c r="D1" s="173"/>
      <c r="E1" s="173"/>
      <c r="F1" s="173"/>
    </row>
    <row r="2" spans="1:6" s="4" customFormat="1" ht="20.149999999999999" customHeight="1" thickBot="1" x14ac:dyDescent="0.4">
      <c r="A2" s="5"/>
      <c r="B2" s="6"/>
      <c r="C2" s="7"/>
      <c r="D2" s="7"/>
      <c r="E2" s="7"/>
      <c r="F2" s="8" t="s">
        <v>30</v>
      </c>
    </row>
    <row r="3" spans="1:6" s="9" customFormat="1" ht="20.149999999999999" customHeight="1" thickTop="1" x14ac:dyDescent="0.35">
      <c r="A3" s="174" t="s">
        <v>9</v>
      </c>
      <c r="B3" s="176" t="s">
        <v>31</v>
      </c>
      <c r="C3" s="176" t="s">
        <v>32</v>
      </c>
      <c r="D3" s="176"/>
      <c r="E3" s="176" t="s">
        <v>33</v>
      </c>
      <c r="F3" s="178" t="s">
        <v>34</v>
      </c>
    </row>
    <row r="4" spans="1:6" s="9" customFormat="1" ht="20.149999999999999" customHeight="1" x14ac:dyDescent="0.35">
      <c r="A4" s="175"/>
      <c r="B4" s="177"/>
      <c r="C4" s="10" t="s">
        <v>35</v>
      </c>
      <c r="D4" s="10" t="s">
        <v>36</v>
      </c>
      <c r="E4" s="177"/>
      <c r="F4" s="179"/>
    </row>
    <row r="5" spans="1:6" s="13" customFormat="1" ht="20.149999999999999" customHeight="1" x14ac:dyDescent="0.35">
      <c r="A5" s="162" t="s">
        <v>37</v>
      </c>
      <c r="B5" s="163"/>
      <c r="C5" s="11"/>
      <c r="D5" s="11"/>
      <c r="E5" s="11"/>
      <c r="F5" s="12">
        <v>0</v>
      </c>
    </row>
    <row r="6" spans="1:6" s="57" customFormat="1" ht="20.149999999999999" customHeight="1" x14ac:dyDescent="0.3">
      <c r="A6" s="52">
        <v>45306</v>
      </c>
      <c r="B6" s="53" t="s">
        <v>76</v>
      </c>
      <c r="C6" s="54"/>
      <c r="D6" s="55">
        <v>15000</v>
      </c>
      <c r="E6" s="54"/>
      <c r="F6" s="62">
        <f>F5+C6+D6-E6</f>
        <v>15000</v>
      </c>
    </row>
    <row r="7" spans="1:6" s="57" customFormat="1" ht="20.149999999999999" customHeight="1" x14ac:dyDescent="0.3">
      <c r="A7" s="52">
        <v>45307</v>
      </c>
      <c r="B7" s="53" t="s">
        <v>77</v>
      </c>
      <c r="C7" s="54"/>
      <c r="D7" s="55">
        <v>300000</v>
      </c>
      <c r="E7" s="54"/>
      <c r="F7" s="62">
        <f t="shared" ref="F7:F70" si="0">F6+C7+D7-E7</f>
        <v>315000</v>
      </c>
    </row>
    <row r="8" spans="1:6" s="57" customFormat="1" ht="20.149999999999999" customHeight="1" x14ac:dyDescent="0.3">
      <c r="A8" s="52">
        <v>45310</v>
      </c>
      <c r="B8" s="53" t="s">
        <v>78</v>
      </c>
      <c r="C8" s="54"/>
      <c r="D8" s="55">
        <v>500000</v>
      </c>
      <c r="E8" s="54"/>
      <c r="F8" s="62">
        <f t="shared" si="0"/>
        <v>815000</v>
      </c>
    </row>
    <row r="9" spans="1:6" s="57" customFormat="1" ht="20.149999999999999" customHeight="1" x14ac:dyDescent="0.3">
      <c r="A9" s="52">
        <v>45310</v>
      </c>
      <c r="B9" s="53" t="s">
        <v>79</v>
      </c>
      <c r="C9" s="54"/>
      <c r="D9" s="55">
        <v>500000</v>
      </c>
      <c r="E9" s="54"/>
      <c r="F9" s="62">
        <f t="shared" si="0"/>
        <v>1315000</v>
      </c>
    </row>
    <row r="10" spans="1:6" s="57" customFormat="1" ht="20.149999999999999" customHeight="1" x14ac:dyDescent="0.3">
      <c r="A10" s="52">
        <v>45310</v>
      </c>
      <c r="B10" s="53" t="s">
        <v>80</v>
      </c>
      <c r="C10" s="54"/>
      <c r="D10" s="55">
        <v>500000</v>
      </c>
      <c r="E10" s="54"/>
      <c r="F10" s="62">
        <f t="shared" si="0"/>
        <v>1815000</v>
      </c>
    </row>
    <row r="11" spans="1:6" s="57" customFormat="1" ht="20.149999999999999" customHeight="1" x14ac:dyDescent="0.3">
      <c r="A11" s="52">
        <v>45311</v>
      </c>
      <c r="B11" s="53" t="s">
        <v>81</v>
      </c>
      <c r="C11" s="54"/>
      <c r="D11" s="55">
        <v>50000</v>
      </c>
      <c r="E11" s="54"/>
      <c r="F11" s="62">
        <f t="shared" si="0"/>
        <v>1865000</v>
      </c>
    </row>
    <row r="12" spans="1:6" s="57" customFormat="1" ht="20.149999999999999" customHeight="1" x14ac:dyDescent="0.3">
      <c r="A12" s="52">
        <v>45312</v>
      </c>
      <c r="B12" s="53" t="s">
        <v>82</v>
      </c>
      <c r="C12" s="54"/>
      <c r="D12" s="55">
        <v>13</v>
      </c>
      <c r="E12" s="54"/>
      <c r="F12" s="62">
        <f t="shared" si="0"/>
        <v>1865013</v>
      </c>
    </row>
    <row r="13" spans="1:6" s="57" customFormat="1" ht="20.149999999999999" customHeight="1" x14ac:dyDescent="0.3">
      <c r="A13" s="52">
        <v>45315</v>
      </c>
      <c r="B13" s="53" t="s">
        <v>83</v>
      </c>
      <c r="C13" s="54"/>
      <c r="D13" s="55">
        <v>20000</v>
      </c>
      <c r="E13" s="54"/>
      <c r="F13" s="62">
        <f t="shared" si="0"/>
        <v>1885013</v>
      </c>
    </row>
    <row r="14" spans="1:6" s="57" customFormat="1" ht="20.149999999999999" customHeight="1" x14ac:dyDescent="0.3">
      <c r="A14" s="52">
        <v>45317</v>
      </c>
      <c r="B14" s="53" t="s">
        <v>84</v>
      </c>
      <c r="C14" s="54">
        <v>3000000</v>
      </c>
      <c r="D14" s="55"/>
      <c r="E14" s="54"/>
      <c r="F14" s="62">
        <f t="shared" si="0"/>
        <v>4885013</v>
      </c>
    </row>
    <row r="15" spans="1:6" s="57" customFormat="1" ht="20.149999999999999" customHeight="1" x14ac:dyDescent="0.3">
      <c r="A15" s="52">
        <v>45339</v>
      </c>
      <c r="B15" s="53" t="s">
        <v>82</v>
      </c>
      <c r="C15" s="54"/>
      <c r="D15" s="55">
        <v>333</v>
      </c>
      <c r="E15" s="54"/>
      <c r="F15" s="62">
        <f t="shared" si="0"/>
        <v>4885346</v>
      </c>
    </row>
    <row r="16" spans="1:6" s="57" customFormat="1" ht="20.149999999999999" customHeight="1" x14ac:dyDescent="0.3">
      <c r="A16" s="52">
        <v>45340</v>
      </c>
      <c r="B16" s="53" t="s">
        <v>83</v>
      </c>
      <c r="C16" s="54"/>
      <c r="D16" s="55">
        <v>10000</v>
      </c>
      <c r="E16" s="54"/>
      <c r="F16" s="62">
        <f t="shared" si="0"/>
        <v>4895346</v>
      </c>
    </row>
    <row r="17" spans="1:6" s="57" customFormat="1" ht="20.149999999999999" customHeight="1" x14ac:dyDescent="0.3">
      <c r="A17" s="52">
        <v>45343</v>
      </c>
      <c r="B17" s="53" t="s">
        <v>85</v>
      </c>
      <c r="C17" s="54"/>
      <c r="D17" s="55">
        <v>12500000</v>
      </c>
      <c r="E17" s="54"/>
      <c r="F17" s="62">
        <f t="shared" si="0"/>
        <v>17395346</v>
      </c>
    </row>
    <row r="18" spans="1:6" s="57" customFormat="1" ht="20.149999999999999" customHeight="1" x14ac:dyDescent="0.3">
      <c r="A18" s="52">
        <v>45343</v>
      </c>
      <c r="B18" s="53" t="s">
        <v>86</v>
      </c>
      <c r="C18" s="54"/>
      <c r="D18" s="55">
        <v>100000</v>
      </c>
      <c r="E18" s="54"/>
      <c r="F18" s="62">
        <f t="shared" si="0"/>
        <v>17495346</v>
      </c>
    </row>
    <row r="19" spans="1:6" s="57" customFormat="1" ht="20.149999999999999" customHeight="1" x14ac:dyDescent="0.3">
      <c r="A19" s="52">
        <v>45343</v>
      </c>
      <c r="B19" s="53" t="s">
        <v>83</v>
      </c>
      <c r="C19" s="54"/>
      <c r="D19" s="55">
        <v>50000</v>
      </c>
      <c r="E19" s="54"/>
      <c r="F19" s="62">
        <f t="shared" si="0"/>
        <v>17545346</v>
      </c>
    </row>
    <row r="20" spans="1:6" s="57" customFormat="1" ht="20.149999999999999" customHeight="1" x14ac:dyDescent="0.3">
      <c r="A20" s="52">
        <v>45343</v>
      </c>
      <c r="B20" s="53" t="s">
        <v>87</v>
      </c>
      <c r="C20" s="54"/>
      <c r="D20" s="55">
        <v>30000</v>
      </c>
      <c r="E20" s="54"/>
      <c r="F20" s="62">
        <f t="shared" si="0"/>
        <v>17575346</v>
      </c>
    </row>
    <row r="21" spans="1:6" s="57" customFormat="1" ht="20.149999999999999" customHeight="1" x14ac:dyDescent="0.3">
      <c r="A21" s="52">
        <v>45346</v>
      </c>
      <c r="B21" s="53" t="s">
        <v>88</v>
      </c>
      <c r="C21" s="54"/>
      <c r="D21" s="55">
        <v>200000</v>
      </c>
      <c r="E21" s="54"/>
      <c r="F21" s="62">
        <f t="shared" si="0"/>
        <v>17775346</v>
      </c>
    </row>
    <row r="22" spans="1:6" s="57" customFormat="1" ht="20.149999999999999" customHeight="1" x14ac:dyDescent="0.3">
      <c r="A22" s="52">
        <v>45346</v>
      </c>
      <c r="B22" s="53" t="s">
        <v>89</v>
      </c>
      <c r="C22" s="54"/>
      <c r="D22" s="55">
        <v>500000</v>
      </c>
      <c r="E22" s="54"/>
      <c r="F22" s="62">
        <f t="shared" si="0"/>
        <v>18275346</v>
      </c>
    </row>
    <row r="23" spans="1:6" s="57" customFormat="1" ht="20.149999999999999" customHeight="1" x14ac:dyDescent="0.3">
      <c r="A23" s="52">
        <v>45347</v>
      </c>
      <c r="B23" s="53" t="s">
        <v>90</v>
      </c>
      <c r="C23" s="54"/>
      <c r="D23" s="55">
        <v>20000</v>
      </c>
      <c r="E23" s="54"/>
      <c r="F23" s="62">
        <f t="shared" si="0"/>
        <v>18295346</v>
      </c>
    </row>
    <row r="24" spans="1:6" s="57" customFormat="1" ht="20.149999999999999" customHeight="1" x14ac:dyDescent="0.3">
      <c r="A24" s="52">
        <v>45347</v>
      </c>
      <c r="B24" s="53" t="s">
        <v>91</v>
      </c>
      <c r="C24" s="54"/>
      <c r="D24" s="55">
        <v>200000</v>
      </c>
      <c r="E24" s="54"/>
      <c r="F24" s="62">
        <f t="shared" si="0"/>
        <v>18495346</v>
      </c>
    </row>
    <row r="25" spans="1:6" s="57" customFormat="1" ht="20" customHeight="1" x14ac:dyDescent="0.3">
      <c r="A25" s="52">
        <v>45347</v>
      </c>
      <c r="B25" s="53" t="s">
        <v>92</v>
      </c>
      <c r="C25" s="54"/>
      <c r="D25" s="55">
        <v>500000</v>
      </c>
      <c r="E25" s="54"/>
      <c r="F25" s="62">
        <f t="shared" si="0"/>
        <v>18995346</v>
      </c>
    </row>
    <row r="26" spans="1:6" s="57" customFormat="1" ht="20.149999999999999" customHeight="1" x14ac:dyDescent="0.3">
      <c r="A26" s="52">
        <v>45348</v>
      </c>
      <c r="B26" s="53" t="s">
        <v>93</v>
      </c>
      <c r="C26" s="54"/>
      <c r="D26" s="55">
        <v>200000</v>
      </c>
      <c r="E26" s="54"/>
      <c r="F26" s="62">
        <f t="shared" si="0"/>
        <v>19195346</v>
      </c>
    </row>
    <row r="27" spans="1:6" s="57" customFormat="1" ht="20.149999999999999" customHeight="1" x14ac:dyDescent="0.3">
      <c r="A27" s="52">
        <v>45348</v>
      </c>
      <c r="B27" s="53" t="s">
        <v>94</v>
      </c>
      <c r="C27" s="54"/>
      <c r="D27" s="55">
        <v>1000000</v>
      </c>
      <c r="E27" s="54"/>
      <c r="F27" s="62">
        <f t="shared" si="0"/>
        <v>20195346</v>
      </c>
    </row>
    <row r="28" spans="1:6" s="57" customFormat="1" ht="20.149999999999999" customHeight="1" x14ac:dyDescent="0.3">
      <c r="A28" s="52">
        <v>45348</v>
      </c>
      <c r="B28" s="53" t="s">
        <v>95</v>
      </c>
      <c r="C28" s="54"/>
      <c r="D28" s="55">
        <v>200000</v>
      </c>
      <c r="E28" s="54"/>
      <c r="F28" s="62">
        <f t="shared" si="0"/>
        <v>20395346</v>
      </c>
    </row>
    <row r="29" spans="1:6" s="57" customFormat="1" ht="20.149999999999999" customHeight="1" x14ac:dyDescent="0.3">
      <c r="A29" s="52">
        <v>45348</v>
      </c>
      <c r="B29" s="53" t="s">
        <v>96</v>
      </c>
      <c r="C29" s="54"/>
      <c r="D29" s="55">
        <v>400000</v>
      </c>
      <c r="E29" s="54"/>
      <c r="F29" s="62">
        <f t="shared" si="0"/>
        <v>20795346</v>
      </c>
    </row>
    <row r="30" spans="1:6" s="57" customFormat="1" ht="20.149999999999999" customHeight="1" x14ac:dyDescent="0.3">
      <c r="A30" s="52">
        <v>45348</v>
      </c>
      <c r="B30" s="53" t="s">
        <v>97</v>
      </c>
      <c r="C30" s="54"/>
      <c r="D30" s="55">
        <v>200000</v>
      </c>
      <c r="E30" s="54"/>
      <c r="F30" s="62">
        <f t="shared" si="0"/>
        <v>20995346</v>
      </c>
    </row>
    <row r="31" spans="1:6" s="57" customFormat="1" ht="20.149999999999999" customHeight="1" x14ac:dyDescent="0.3">
      <c r="A31" s="52">
        <v>45348</v>
      </c>
      <c r="B31" s="53" t="s">
        <v>98</v>
      </c>
      <c r="C31" s="54"/>
      <c r="D31" s="55">
        <v>50000</v>
      </c>
      <c r="E31" s="54"/>
      <c r="F31" s="62">
        <f t="shared" si="0"/>
        <v>21045346</v>
      </c>
    </row>
    <row r="32" spans="1:6" s="57" customFormat="1" ht="20.149999999999999" customHeight="1" x14ac:dyDescent="0.3">
      <c r="A32" s="52">
        <v>45348</v>
      </c>
      <c r="B32" s="53" t="s">
        <v>99</v>
      </c>
      <c r="C32" s="54">
        <v>3000000</v>
      </c>
      <c r="D32" s="55"/>
      <c r="E32" s="54"/>
      <c r="F32" s="62">
        <f t="shared" si="0"/>
        <v>24045346</v>
      </c>
    </row>
    <row r="33" spans="1:6" s="57" customFormat="1" ht="20.149999999999999" customHeight="1" x14ac:dyDescent="0.3">
      <c r="A33" s="52">
        <v>45348</v>
      </c>
      <c r="B33" s="53" t="s">
        <v>100</v>
      </c>
      <c r="C33" s="54"/>
      <c r="D33" s="55">
        <v>300000</v>
      </c>
      <c r="E33" s="54"/>
      <c r="F33" s="62">
        <f t="shared" si="0"/>
        <v>24345346</v>
      </c>
    </row>
    <row r="34" spans="1:6" s="57" customFormat="1" ht="20.149999999999999" customHeight="1" x14ac:dyDescent="0.3">
      <c r="A34" s="52">
        <v>45348</v>
      </c>
      <c r="B34" s="53" t="s">
        <v>101</v>
      </c>
      <c r="C34" s="54"/>
      <c r="D34" s="55">
        <v>300000</v>
      </c>
      <c r="E34" s="54"/>
      <c r="F34" s="62">
        <f t="shared" si="0"/>
        <v>24645346</v>
      </c>
    </row>
    <row r="35" spans="1:6" s="57" customFormat="1" ht="20.149999999999999" customHeight="1" x14ac:dyDescent="0.3">
      <c r="A35" s="52">
        <v>45348</v>
      </c>
      <c r="B35" s="53" t="s">
        <v>102</v>
      </c>
      <c r="C35" s="54"/>
      <c r="D35" s="55">
        <v>200000</v>
      </c>
      <c r="E35" s="54"/>
      <c r="F35" s="62">
        <f t="shared" si="0"/>
        <v>24845346</v>
      </c>
    </row>
    <row r="36" spans="1:6" s="57" customFormat="1" ht="20.149999999999999" customHeight="1" x14ac:dyDescent="0.3">
      <c r="A36" s="52">
        <v>45348</v>
      </c>
      <c r="B36" s="53" t="s">
        <v>103</v>
      </c>
      <c r="C36" s="54"/>
      <c r="D36" s="55">
        <v>200000</v>
      </c>
      <c r="E36" s="54"/>
      <c r="F36" s="62">
        <f t="shared" si="0"/>
        <v>25045346</v>
      </c>
    </row>
    <row r="37" spans="1:6" s="57" customFormat="1" ht="20.149999999999999" customHeight="1" x14ac:dyDescent="0.3">
      <c r="A37" s="52">
        <v>45348</v>
      </c>
      <c r="B37" s="53" t="s">
        <v>104</v>
      </c>
      <c r="C37" s="54"/>
      <c r="D37" s="55">
        <v>200000</v>
      </c>
      <c r="E37" s="54"/>
      <c r="F37" s="62">
        <f t="shared" si="0"/>
        <v>25245346</v>
      </c>
    </row>
    <row r="38" spans="1:6" s="57" customFormat="1" ht="20.149999999999999" customHeight="1" x14ac:dyDescent="0.3">
      <c r="A38" s="52">
        <v>45349</v>
      </c>
      <c r="B38" s="53" t="s">
        <v>105</v>
      </c>
      <c r="C38" s="54"/>
      <c r="D38" s="55">
        <v>500000</v>
      </c>
      <c r="E38" s="54"/>
      <c r="F38" s="62">
        <f t="shared" si="0"/>
        <v>25745346</v>
      </c>
    </row>
    <row r="39" spans="1:6" s="57" customFormat="1" ht="20.149999999999999" customHeight="1" x14ac:dyDescent="0.3">
      <c r="A39" s="52">
        <v>45349</v>
      </c>
      <c r="B39" s="53" t="s">
        <v>106</v>
      </c>
      <c r="C39" s="54"/>
      <c r="D39" s="55">
        <v>200000</v>
      </c>
      <c r="E39" s="54"/>
      <c r="F39" s="62">
        <f t="shared" si="0"/>
        <v>25945346</v>
      </c>
    </row>
    <row r="40" spans="1:6" s="57" customFormat="1" ht="20.149999999999999" customHeight="1" x14ac:dyDescent="0.3">
      <c r="A40" s="52">
        <v>45349</v>
      </c>
      <c r="B40" s="53" t="s">
        <v>107</v>
      </c>
      <c r="C40" s="54"/>
      <c r="D40" s="55">
        <v>500000</v>
      </c>
      <c r="E40" s="54"/>
      <c r="F40" s="62">
        <f t="shared" si="0"/>
        <v>26445346</v>
      </c>
    </row>
    <row r="41" spans="1:6" s="57" customFormat="1" ht="20.149999999999999" customHeight="1" x14ac:dyDescent="0.3">
      <c r="A41" s="52">
        <v>45349</v>
      </c>
      <c r="B41" s="53" t="s">
        <v>108</v>
      </c>
      <c r="C41" s="54"/>
      <c r="D41" s="55">
        <v>200000</v>
      </c>
      <c r="E41" s="54"/>
      <c r="F41" s="62">
        <f t="shared" si="0"/>
        <v>26645346</v>
      </c>
    </row>
    <row r="42" spans="1:6" s="57" customFormat="1" ht="20.149999999999999" customHeight="1" x14ac:dyDescent="0.3">
      <c r="A42" s="52">
        <v>45349</v>
      </c>
      <c r="B42" s="53" t="s">
        <v>109</v>
      </c>
      <c r="C42" s="54"/>
      <c r="D42" s="55">
        <v>300000</v>
      </c>
      <c r="E42" s="54"/>
      <c r="F42" s="62">
        <f t="shared" si="0"/>
        <v>26945346</v>
      </c>
    </row>
    <row r="43" spans="1:6" s="57" customFormat="1" ht="20.149999999999999" customHeight="1" x14ac:dyDescent="0.3">
      <c r="A43" s="52">
        <v>45349</v>
      </c>
      <c r="B43" s="53" t="s">
        <v>110</v>
      </c>
      <c r="C43" s="54"/>
      <c r="D43" s="55">
        <v>200000</v>
      </c>
      <c r="E43" s="54"/>
      <c r="F43" s="62">
        <f t="shared" si="0"/>
        <v>27145346</v>
      </c>
    </row>
    <row r="44" spans="1:6" s="57" customFormat="1" ht="20.149999999999999" customHeight="1" x14ac:dyDescent="0.3">
      <c r="A44" s="52">
        <v>45349</v>
      </c>
      <c r="B44" s="53" t="s">
        <v>111</v>
      </c>
      <c r="C44" s="54"/>
      <c r="D44" s="55">
        <v>200000</v>
      </c>
      <c r="E44" s="54"/>
      <c r="F44" s="62">
        <f t="shared" si="0"/>
        <v>27345346</v>
      </c>
    </row>
    <row r="45" spans="1:6" s="57" customFormat="1" ht="20.149999999999999" customHeight="1" x14ac:dyDescent="0.3">
      <c r="A45" s="52">
        <v>45349</v>
      </c>
      <c r="B45" s="53" t="s">
        <v>112</v>
      </c>
      <c r="C45" s="54"/>
      <c r="D45" s="55">
        <v>200000</v>
      </c>
      <c r="E45" s="54"/>
      <c r="F45" s="62">
        <f t="shared" si="0"/>
        <v>27545346</v>
      </c>
    </row>
    <row r="46" spans="1:6" s="57" customFormat="1" ht="20.149999999999999" customHeight="1" x14ac:dyDescent="0.3">
      <c r="A46" s="52">
        <v>45350</v>
      </c>
      <c r="B46" s="53" t="s">
        <v>113</v>
      </c>
      <c r="C46" s="54"/>
      <c r="D46" s="55">
        <v>900000</v>
      </c>
      <c r="E46" s="54"/>
      <c r="F46" s="62">
        <f t="shared" si="0"/>
        <v>28445346</v>
      </c>
    </row>
    <row r="47" spans="1:6" s="57" customFormat="1" ht="20.149999999999999" customHeight="1" x14ac:dyDescent="0.3">
      <c r="A47" s="52">
        <v>45350</v>
      </c>
      <c r="B47" s="53" t="s">
        <v>114</v>
      </c>
      <c r="C47" s="54"/>
      <c r="D47" s="55">
        <v>1000000</v>
      </c>
      <c r="E47" s="54"/>
      <c r="F47" s="62">
        <f t="shared" si="0"/>
        <v>29445346</v>
      </c>
    </row>
    <row r="48" spans="1:6" s="57" customFormat="1" ht="20.149999999999999" customHeight="1" x14ac:dyDescent="0.3">
      <c r="A48" s="52">
        <v>45350</v>
      </c>
      <c r="B48" s="53" t="s">
        <v>115</v>
      </c>
      <c r="C48" s="54"/>
      <c r="D48" s="55">
        <v>100000</v>
      </c>
      <c r="E48" s="54"/>
      <c r="F48" s="62">
        <f t="shared" si="0"/>
        <v>29545346</v>
      </c>
    </row>
    <row r="49" spans="1:6" s="57" customFormat="1" ht="20.149999999999999" customHeight="1" x14ac:dyDescent="0.3">
      <c r="A49" s="52">
        <v>45350</v>
      </c>
      <c r="B49" s="53" t="s">
        <v>143</v>
      </c>
      <c r="C49" s="54"/>
      <c r="D49" s="55">
        <v>100000</v>
      </c>
      <c r="E49" s="54"/>
      <c r="F49" s="62">
        <f t="shared" si="0"/>
        <v>29645346</v>
      </c>
    </row>
    <row r="50" spans="1:6" s="57" customFormat="1" ht="20.149999999999999" customHeight="1" x14ac:dyDescent="0.3">
      <c r="A50" s="52">
        <v>45350</v>
      </c>
      <c r="B50" s="53" t="s">
        <v>142</v>
      </c>
      <c r="C50" s="54"/>
      <c r="D50" s="55">
        <v>300000</v>
      </c>
      <c r="E50" s="54"/>
      <c r="F50" s="62">
        <f t="shared" si="0"/>
        <v>29945346</v>
      </c>
    </row>
    <row r="51" spans="1:6" s="57" customFormat="1" ht="20.149999999999999" customHeight="1" x14ac:dyDescent="0.3">
      <c r="A51" s="52">
        <v>45350</v>
      </c>
      <c r="B51" s="53" t="s">
        <v>141</v>
      </c>
      <c r="C51" s="54"/>
      <c r="D51" s="55">
        <v>2000000</v>
      </c>
      <c r="E51" s="54"/>
      <c r="F51" s="62">
        <f t="shared" si="0"/>
        <v>31945346</v>
      </c>
    </row>
    <row r="52" spans="1:6" s="57" customFormat="1" ht="20.149999999999999" customHeight="1" x14ac:dyDescent="0.3">
      <c r="A52" s="52">
        <v>45351</v>
      </c>
      <c r="B52" s="53" t="s">
        <v>140</v>
      </c>
      <c r="C52" s="54"/>
      <c r="D52" s="55">
        <v>100000</v>
      </c>
      <c r="E52" s="54"/>
      <c r="F52" s="62">
        <f t="shared" si="0"/>
        <v>32045346</v>
      </c>
    </row>
    <row r="53" spans="1:6" s="57" customFormat="1" ht="20.149999999999999" customHeight="1" x14ac:dyDescent="0.3">
      <c r="A53" s="52">
        <v>45352</v>
      </c>
      <c r="B53" s="53" t="s">
        <v>139</v>
      </c>
      <c r="C53" s="54"/>
      <c r="D53" s="55">
        <v>500000</v>
      </c>
      <c r="E53" s="54"/>
      <c r="F53" s="62">
        <f t="shared" si="0"/>
        <v>32545346</v>
      </c>
    </row>
    <row r="54" spans="1:6" s="57" customFormat="1" ht="20.149999999999999" customHeight="1" x14ac:dyDescent="0.3">
      <c r="A54" s="52">
        <v>45352</v>
      </c>
      <c r="B54" s="53" t="s">
        <v>138</v>
      </c>
      <c r="C54" s="54"/>
      <c r="D54" s="55">
        <v>100000</v>
      </c>
      <c r="E54" s="54"/>
      <c r="F54" s="62">
        <f t="shared" si="0"/>
        <v>32645346</v>
      </c>
    </row>
    <row r="55" spans="1:6" s="57" customFormat="1" ht="20.149999999999999" customHeight="1" x14ac:dyDescent="0.3">
      <c r="A55" s="52">
        <v>45352</v>
      </c>
      <c r="B55" s="53" t="s">
        <v>137</v>
      </c>
      <c r="C55" s="54"/>
      <c r="D55" s="55">
        <v>200000</v>
      </c>
      <c r="E55" s="54"/>
      <c r="F55" s="62">
        <f t="shared" si="0"/>
        <v>32845346</v>
      </c>
    </row>
    <row r="56" spans="1:6" s="57" customFormat="1" ht="20.149999999999999" customHeight="1" x14ac:dyDescent="0.3">
      <c r="A56" s="52">
        <v>45352</v>
      </c>
      <c r="B56" s="53" t="s">
        <v>136</v>
      </c>
      <c r="C56" s="54"/>
      <c r="D56" s="55">
        <v>200000</v>
      </c>
      <c r="E56" s="54"/>
      <c r="F56" s="62">
        <f t="shared" si="0"/>
        <v>33045346</v>
      </c>
    </row>
    <row r="57" spans="1:6" s="57" customFormat="1" ht="20.149999999999999" customHeight="1" x14ac:dyDescent="0.3">
      <c r="A57" s="52">
        <v>45352</v>
      </c>
      <c r="B57" s="53" t="s">
        <v>135</v>
      </c>
      <c r="C57" s="54"/>
      <c r="D57" s="55">
        <v>500000</v>
      </c>
      <c r="E57" s="54"/>
      <c r="F57" s="62">
        <f t="shared" si="0"/>
        <v>33545346</v>
      </c>
    </row>
    <row r="58" spans="1:6" s="57" customFormat="1" ht="20.149999999999999" customHeight="1" x14ac:dyDescent="0.3">
      <c r="A58" s="52">
        <v>45352</v>
      </c>
      <c r="B58" s="53" t="s">
        <v>115</v>
      </c>
      <c r="C58" s="54"/>
      <c r="D58" s="55">
        <v>100000</v>
      </c>
      <c r="E58" s="54"/>
      <c r="F58" s="62">
        <f t="shared" si="0"/>
        <v>33645346</v>
      </c>
    </row>
    <row r="59" spans="1:6" s="57" customFormat="1" ht="20.149999999999999" customHeight="1" x14ac:dyDescent="0.3">
      <c r="A59" s="52">
        <v>45352</v>
      </c>
      <c r="B59" s="53" t="s">
        <v>134</v>
      </c>
      <c r="C59" s="54"/>
      <c r="D59" s="55">
        <v>300000</v>
      </c>
      <c r="E59" s="54"/>
      <c r="F59" s="62">
        <f t="shared" si="0"/>
        <v>33945346</v>
      </c>
    </row>
    <row r="60" spans="1:6" s="57" customFormat="1" ht="20.149999999999999" customHeight="1" x14ac:dyDescent="0.3">
      <c r="A60" s="52">
        <v>45352</v>
      </c>
      <c r="B60" s="53" t="s">
        <v>133</v>
      </c>
      <c r="C60" s="54"/>
      <c r="D60" s="55">
        <v>50000</v>
      </c>
      <c r="E60" s="54"/>
      <c r="F60" s="62">
        <f t="shared" si="0"/>
        <v>33995346</v>
      </c>
    </row>
    <row r="61" spans="1:6" s="57" customFormat="1" ht="20.149999999999999" customHeight="1" x14ac:dyDescent="0.3">
      <c r="A61" s="52">
        <v>45352</v>
      </c>
      <c r="B61" s="53" t="s">
        <v>132</v>
      </c>
      <c r="C61" s="54"/>
      <c r="D61" s="55">
        <v>200000</v>
      </c>
      <c r="E61" s="54"/>
      <c r="F61" s="62">
        <f t="shared" si="0"/>
        <v>34195346</v>
      </c>
    </row>
    <row r="62" spans="1:6" s="57" customFormat="1" ht="20.149999999999999" customHeight="1" x14ac:dyDescent="0.3">
      <c r="A62" s="52">
        <v>45353</v>
      </c>
      <c r="B62" s="53" t="s">
        <v>131</v>
      </c>
      <c r="C62" s="54"/>
      <c r="D62" s="55">
        <v>500000</v>
      </c>
      <c r="E62" s="54"/>
      <c r="F62" s="62">
        <f t="shared" si="0"/>
        <v>34695346</v>
      </c>
    </row>
    <row r="63" spans="1:6" s="57" customFormat="1" ht="20.149999999999999" customHeight="1" x14ac:dyDescent="0.3">
      <c r="A63" s="52">
        <v>45353</v>
      </c>
      <c r="B63" s="53" t="s">
        <v>130</v>
      </c>
      <c r="C63" s="54"/>
      <c r="D63" s="55">
        <v>100000</v>
      </c>
      <c r="E63" s="54"/>
      <c r="F63" s="62">
        <f t="shared" si="0"/>
        <v>34795346</v>
      </c>
    </row>
    <row r="64" spans="1:6" s="57" customFormat="1" ht="20.149999999999999" customHeight="1" x14ac:dyDescent="0.3">
      <c r="A64" s="52">
        <v>45353</v>
      </c>
      <c r="B64" s="53" t="s">
        <v>129</v>
      </c>
      <c r="C64" s="54"/>
      <c r="D64" s="55">
        <v>100000</v>
      </c>
      <c r="E64" s="54"/>
      <c r="F64" s="62">
        <f t="shared" si="0"/>
        <v>34895346</v>
      </c>
    </row>
    <row r="65" spans="1:6" s="57" customFormat="1" ht="20.149999999999999" customHeight="1" x14ac:dyDescent="0.3">
      <c r="A65" s="52">
        <v>45355</v>
      </c>
      <c r="B65" s="53" t="s">
        <v>128</v>
      </c>
      <c r="C65" s="54"/>
      <c r="D65" s="55">
        <v>500000</v>
      </c>
      <c r="E65" s="54"/>
      <c r="F65" s="62">
        <f t="shared" si="0"/>
        <v>35395346</v>
      </c>
    </row>
    <row r="66" spans="1:6" s="57" customFormat="1" ht="20.149999999999999" customHeight="1" x14ac:dyDescent="0.3">
      <c r="A66" s="52">
        <v>45355</v>
      </c>
      <c r="B66" s="53" t="s">
        <v>127</v>
      </c>
      <c r="C66" s="54"/>
      <c r="D66" s="55">
        <v>500000</v>
      </c>
      <c r="E66" s="54"/>
      <c r="F66" s="62">
        <f t="shared" si="0"/>
        <v>35895346</v>
      </c>
    </row>
    <row r="67" spans="1:6" s="57" customFormat="1" ht="20.149999999999999" customHeight="1" x14ac:dyDescent="0.3">
      <c r="A67" s="52">
        <v>45356</v>
      </c>
      <c r="B67" s="53" t="s">
        <v>126</v>
      </c>
      <c r="C67" s="54"/>
      <c r="D67" s="55">
        <v>200000</v>
      </c>
      <c r="E67" s="54"/>
      <c r="F67" s="62">
        <f t="shared" si="0"/>
        <v>36095346</v>
      </c>
    </row>
    <row r="68" spans="1:6" s="57" customFormat="1" ht="20.149999999999999" customHeight="1" x14ac:dyDescent="0.3">
      <c r="A68" s="52">
        <v>45356</v>
      </c>
      <c r="B68" s="53" t="s">
        <v>125</v>
      </c>
      <c r="C68" s="54"/>
      <c r="D68" s="55">
        <v>500000</v>
      </c>
      <c r="E68" s="54"/>
      <c r="F68" s="62">
        <f t="shared" si="0"/>
        <v>36595346</v>
      </c>
    </row>
    <row r="69" spans="1:6" s="57" customFormat="1" ht="20.149999999999999" customHeight="1" x14ac:dyDescent="0.3">
      <c r="A69" s="52">
        <v>45358</v>
      </c>
      <c r="B69" s="53" t="s">
        <v>124</v>
      </c>
      <c r="C69" s="54"/>
      <c r="D69" s="55">
        <v>2000000</v>
      </c>
      <c r="E69" s="54"/>
      <c r="F69" s="62">
        <f t="shared" si="0"/>
        <v>38595346</v>
      </c>
    </row>
    <row r="70" spans="1:6" s="57" customFormat="1" ht="20.149999999999999" customHeight="1" x14ac:dyDescent="0.3">
      <c r="A70" s="52">
        <v>45362</v>
      </c>
      <c r="B70" s="53" t="s">
        <v>163</v>
      </c>
      <c r="C70" s="54"/>
      <c r="D70" s="55">
        <v>200000</v>
      </c>
      <c r="E70" s="54"/>
      <c r="F70" s="62">
        <f t="shared" si="0"/>
        <v>38795346</v>
      </c>
    </row>
    <row r="71" spans="1:6" s="57" customFormat="1" ht="20.149999999999999" customHeight="1" x14ac:dyDescent="0.3">
      <c r="A71" s="52">
        <v>45368</v>
      </c>
      <c r="B71" s="53" t="s">
        <v>82</v>
      </c>
      <c r="C71" s="54"/>
      <c r="D71" s="55">
        <v>2247</v>
      </c>
      <c r="E71" s="54"/>
      <c r="F71" s="62">
        <f>F70+C71+D71-E71</f>
        <v>38797593</v>
      </c>
    </row>
    <row r="72" spans="1:6" s="57" customFormat="1" ht="20.149999999999999" customHeight="1" x14ac:dyDescent="0.3">
      <c r="A72" s="52">
        <v>45373</v>
      </c>
      <c r="B72" s="53" t="s">
        <v>164</v>
      </c>
      <c r="C72" s="54"/>
      <c r="D72" s="55">
        <v>500000</v>
      </c>
      <c r="E72" s="54"/>
      <c r="F72" s="62">
        <f t="shared" ref="F72:F88" si="1">F71+C72+D72-E72</f>
        <v>39297593</v>
      </c>
    </row>
    <row r="73" spans="1:6" s="57" customFormat="1" ht="20.149999999999999" customHeight="1" x14ac:dyDescent="0.3">
      <c r="A73" s="52">
        <v>45375</v>
      </c>
      <c r="B73" s="53" t="s">
        <v>89</v>
      </c>
      <c r="C73" s="54"/>
      <c r="D73" s="55">
        <v>50000</v>
      </c>
      <c r="E73" s="54"/>
      <c r="F73" s="62">
        <f t="shared" si="1"/>
        <v>39347593</v>
      </c>
    </row>
    <row r="74" spans="1:6" s="57" customFormat="1" ht="20.149999999999999" customHeight="1" x14ac:dyDescent="0.3">
      <c r="A74" s="52">
        <v>45375</v>
      </c>
      <c r="B74" s="53" t="s">
        <v>165</v>
      </c>
      <c r="C74" s="54"/>
      <c r="D74" s="55">
        <v>20000</v>
      </c>
      <c r="E74" s="54"/>
      <c r="F74" s="62">
        <f t="shared" si="1"/>
        <v>39367593</v>
      </c>
    </row>
    <row r="75" spans="1:6" s="57" customFormat="1" ht="20.149999999999999" customHeight="1" x14ac:dyDescent="0.3">
      <c r="A75" s="52">
        <v>45375</v>
      </c>
      <c r="B75" s="53" t="s">
        <v>83</v>
      </c>
      <c r="C75" s="54"/>
      <c r="D75" s="55">
        <v>100000</v>
      </c>
      <c r="E75" s="54"/>
      <c r="F75" s="62">
        <f t="shared" si="1"/>
        <v>39467593</v>
      </c>
    </row>
    <row r="76" spans="1:6" s="57" customFormat="1" ht="20.149999999999999" customHeight="1" x14ac:dyDescent="0.3">
      <c r="A76" s="52">
        <v>45375</v>
      </c>
      <c r="B76" s="53" t="s">
        <v>167</v>
      </c>
      <c r="C76" s="54"/>
      <c r="D76" s="55">
        <v>10000</v>
      </c>
      <c r="E76" s="54"/>
      <c r="F76" s="62">
        <f t="shared" si="1"/>
        <v>39477593</v>
      </c>
    </row>
    <row r="77" spans="1:6" s="57" customFormat="1" ht="20.149999999999999" customHeight="1" x14ac:dyDescent="0.3">
      <c r="A77" s="52">
        <v>45375</v>
      </c>
      <c r="B77" s="53" t="s">
        <v>166</v>
      </c>
      <c r="C77" s="54"/>
      <c r="D77" s="55">
        <v>50000</v>
      </c>
      <c r="E77" s="54"/>
      <c r="F77" s="62">
        <f t="shared" si="1"/>
        <v>39527593</v>
      </c>
    </row>
    <row r="78" spans="1:6" s="57" customFormat="1" ht="20.149999999999999" customHeight="1" x14ac:dyDescent="0.3">
      <c r="A78" s="52">
        <v>45375</v>
      </c>
      <c r="B78" s="53" t="s">
        <v>83</v>
      </c>
      <c r="C78" s="54"/>
      <c r="D78" s="55">
        <v>100000</v>
      </c>
      <c r="E78" s="54"/>
      <c r="F78" s="62">
        <f t="shared" si="1"/>
        <v>39627593</v>
      </c>
    </row>
    <row r="79" spans="1:6" s="57" customFormat="1" ht="20.149999999999999" customHeight="1" x14ac:dyDescent="0.3">
      <c r="A79" s="52">
        <v>45375</v>
      </c>
      <c r="B79" s="53" t="s">
        <v>169</v>
      </c>
      <c r="C79" s="54"/>
      <c r="D79" s="55">
        <v>100000</v>
      </c>
      <c r="E79" s="54"/>
      <c r="F79" s="62">
        <f t="shared" si="1"/>
        <v>39727593</v>
      </c>
    </row>
    <row r="80" spans="1:6" s="57" customFormat="1" ht="20.149999999999999" customHeight="1" x14ac:dyDescent="0.3">
      <c r="A80" s="52">
        <v>45375</v>
      </c>
      <c r="B80" s="53" t="s">
        <v>168</v>
      </c>
      <c r="C80" s="54"/>
      <c r="D80" s="55">
        <v>100000</v>
      </c>
      <c r="E80" s="54"/>
      <c r="F80" s="62">
        <f t="shared" si="1"/>
        <v>39827593</v>
      </c>
    </row>
    <row r="81" spans="1:6" s="57" customFormat="1" ht="20.149999999999999" customHeight="1" x14ac:dyDescent="0.3">
      <c r="A81" s="52">
        <v>45377</v>
      </c>
      <c r="B81" s="53" t="s">
        <v>170</v>
      </c>
      <c r="C81" s="54">
        <v>3000000</v>
      </c>
      <c r="D81" s="55"/>
      <c r="E81" s="54"/>
      <c r="F81" s="62">
        <f t="shared" si="1"/>
        <v>42827593</v>
      </c>
    </row>
    <row r="82" spans="1:6" s="57" customFormat="1" ht="20.149999999999999" customHeight="1" x14ac:dyDescent="0.3">
      <c r="A82" s="52">
        <v>45377</v>
      </c>
      <c r="B82" s="53" t="s">
        <v>171</v>
      </c>
      <c r="C82" s="54">
        <v>3000000</v>
      </c>
      <c r="D82" s="55"/>
      <c r="E82" s="54"/>
      <c r="F82" s="62">
        <f t="shared" si="1"/>
        <v>45827593</v>
      </c>
    </row>
    <row r="83" spans="1:6" s="57" customFormat="1" ht="20.149999999999999" customHeight="1" x14ac:dyDescent="0.3">
      <c r="A83" s="52">
        <v>45377</v>
      </c>
      <c r="B83" s="53" t="s">
        <v>172</v>
      </c>
      <c r="C83" s="54">
        <v>3000000</v>
      </c>
      <c r="D83" s="55"/>
      <c r="E83" s="54"/>
      <c r="F83" s="62">
        <f t="shared" si="1"/>
        <v>48827593</v>
      </c>
    </row>
    <row r="84" spans="1:6" s="57" customFormat="1" ht="20.149999999999999" customHeight="1" x14ac:dyDescent="0.3">
      <c r="A84" s="52">
        <v>45379</v>
      </c>
      <c r="B84" s="53" t="s">
        <v>173</v>
      </c>
      <c r="C84" s="54"/>
      <c r="D84" s="55">
        <v>2000000</v>
      </c>
      <c r="E84" s="54"/>
      <c r="F84" s="62">
        <f t="shared" si="1"/>
        <v>50827593</v>
      </c>
    </row>
    <row r="85" spans="1:6" s="57" customFormat="1" ht="20.149999999999999" customHeight="1" x14ac:dyDescent="0.3">
      <c r="A85" s="52">
        <v>45386</v>
      </c>
      <c r="B85" s="53" t="s">
        <v>128</v>
      </c>
      <c r="C85" s="54"/>
      <c r="D85" s="55">
        <v>500000</v>
      </c>
      <c r="E85" s="54"/>
      <c r="F85" s="62">
        <f t="shared" si="1"/>
        <v>51327593</v>
      </c>
    </row>
    <row r="86" spans="1:6" s="57" customFormat="1" ht="20.149999999999999" customHeight="1" x14ac:dyDescent="0.3">
      <c r="A86" s="52">
        <v>45388</v>
      </c>
      <c r="B86" s="53" t="s">
        <v>174</v>
      </c>
      <c r="C86" s="54"/>
      <c r="D86" s="55">
        <v>100000</v>
      </c>
      <c r="E86" s="54"/>
      <c r="F86" s="62">
        <f t="shared" si="1"/>
        <v>51427593</v>
      </c>
    </row>
    <row r="87" spans="1:6" s="57" customFormat="1" ht="20.149999999999999" customHeight="1" x14ac:dyDescent="0.3">
      <c r="A87" s="52">
        <v>45388</v>
      </c>
      <c r="B87" s="53" t="s">
        <v>175</v>
      </c>
      <c r="C87" s="54"/>
      <c r="D87" s="55">
        <v>500000</v>
      </c>
      <c r="E87" s="54"/>
      <c r="F87" s="62">
        <f t="shared" si="1"/>
        <v>51927593</v>
      </c>
    </row>
    <row r="88" spans="1:6" s="57" customFormat="1" ht="20.149999999999999" customHeight="1" x14ac:dyDescent="0.3">
      <c r="A88" s="52">
        <v>45389</v>
      </c>
      <c r="B88" s="53" t="s">
        <v>128</v>
      </c>
      <c r="C88" s="54"/>
      <c r="D88" s="55">
        <v>500000</v>
      </c>
      <c r="E88" s="54"/>
      <c r="F88" s="62">
        <f t="shared" si="1"/>
        <v>52427593</v>
      </c>
    </row>
    <row r="89" spans="1:6" s="57" customFormat="1" ht="20.149999999999999" customHeight="1" x14ac:dyDescent="0.3">
      <c r="A89" s="52">
        <v>45389</v>
      </c>
      <c r="B89" s="53" t="s">
        <v>166</v>
      </c>
      <c r="C89" s="54"/>
      <c r="D89" s="55">
        <v>50000</v>
      </c>
      <c r="E89" s="54"/>
      <c r="F89" s="62">
        <f>F88+C89+D89-E89</f>
        <v>52477593</v>
      </c>
    </row>
    <row r="90" spans="1:6" s="57" customFormat="1" ht="20.149999999999999" customHeight="1" x14ac:dyDescent="0.3">
      <c r="A90" s="52">
        <v>45390</v>
      </c>
      <c r="B90" s="53" t="s">
        <v>176</v>
      </c>
      <c r="C90" s="54"/>
      <c r="D90" s="55">
        <v>1336000</v>
      </c>
      <c r="E90" s="54"/>
      <c r="F90" s="62">
        <f t="shared" ref="F90:F99" si="2">F89+C90+D90-E90</f>
        <v>53813593</v>
      </c>
    </row>
    <row r="91" spans="1:6" s="57" customFormat="1" ht="20.149999999999999" customHeight="1" x14ac:dyDescent="0.3">
      <c r="A91" s="52">
        <v>45391</v>
      </c>
      <c r="B91" s="53" t="s">
        <v>177</v>
      </c>
      <c r="C91" s="54"/>
      <c r="D91" s="55">
        <v>300000</v>
      </c>
      <c r="E91" s="54"/>
      <c r="F91" s="62">
        <f t="shared" si="2"/>
        <v>54113593</v>
      </c>
    </row>
    <row r="92" spans="1:6" s="57" customFormat="1" ht="20.149999999999999" customHeight="1" x14ac:dyDescent="0.3">
      <c r="A92" s="52">
        <v>45395</v>
      </c>
      <c r="B92" s="53" t="s">
        <v>178</v>
      </c>
      <c r="C92" s="54"/>
      <c r="D92" s="55">
        <v>500000</v>
      </c>
      <c r="E92" s="54"/>
      <c r="F92" s="62">
        <f t="shared" si="2"/>
        <v>54613593</v>
      </c>
    </row>
    <row r="93" spans="1:6" s="57" customFormat="1" ht="20.149999999999999" customHeight="1" x14ac:dyDescent="0.3">
      <c r="A93" s="52">
        <v>45400</v>
      </c>
      <c r="B93" s="53" t="s">
        <v>179</v>
      </c>
      <c r="C93" s="54"/>
      <c r="D93" s="55">
        <v>17460000</v>
      </c>
      <c r="E93" s="54"/>
      <c r="F93" s="62">
        <f t="shared" si="2"/>
        <v>72073593</v>
      </c>
    </row>
    <row r="94" spans="1:6" s="57" customFormat="1" ht="20.149999999999999" customHeight="1" x14ac:dyDescent="0.3">
      <c r="A94" s="52">
        <v>45400</v>
      </c>
      <c r="B94" s="53" t="s">
        <v>180</v>
      </c>
      <c r="C94" s="54"/>
      <c r="D94" s="55">
        <v>8809000</v>
      </c>
      <c r="E94" s="54"/>
      <c r="F94" s="62">
        <f t="shared" si="2"/>
        <v>80882593</v>
      </c>
    </row>
    <row r="95" spans="1:6" s="57" customFormat="1" ht="20.149999999999999" customHeight="1" x14ac:dyDescent="0.3">
      <c r="A95" s="52">
        <v>45403</v>
      </c>
      <c r="B95" s="53" t="s">
        <v>82</v>
      </c>
      <c r="C95" s="54"/>
      <c r="D95" s="55">
        <v>4918</v>
      </c>
      <c r="E95" s="54"/>
      <c r="F95" s="62">
        <f t="shared" si="2"/>
        <v>80887511</v>
      </c>
    </row>
    <row r="96" spans="1:6" s="57" customFormat="1" ht="20.149999999999999" customHeight="1" x14ac:dyDescent="0.3">
      <c r="A96" s="52">
        <v>45408</v>
      </c>
      <c r="B96" s="53" t="s">
        <v>181</v>
      </c>
      <c r="C96" s="54"/>
      <c r="D96" s="55">
        <v>300000</v>
      </c>
      <c r="E96" s="54"/>
      <c r="F96" s="62">
        <f t="shared" si="2"/>
        <v>81187511</v>
      </c>
    </row>
    <row r="97" spans="1:6" s="57" customFormat="1" ht="20.149999999999999" customHeight="1" x14ac:dyDescent="0.3">
      <c r="A97" s="52">
        <v>45409</v>
      </c>
      <c r="B97" s="53" t="s">
        <v>107</v>
      </c>
      <c r="C97" s="54"/>
      <c r="D97" s="55">
        <v>1000000</v>
      </c>
      <c r="E97" s="54"/>
      <c r="F97" s="62">
        <f t="shared" si="2"/>
        <v>82187511</v>
      </c>
    </row>
    <row r="98" spans="1:6" s="57" customFormat="1" ht="20.149999999999999" customHeight="1" x14ac:dyDescent="0.3">
      <c r="A98" s="52">
        <v>45414</v>
      </c>
      <c r="B98" s="53" t="s">
        <v>128</v>
      </c>
      <c r="C98" s="54"/>
      <c r="D98" s="55">
        <v>500000</v>
      </c>
      <c r="E98" s="54"/>
      <c r="F98" s="62">
        <f t="shared" si="2"/>
        <v>82687511</v>
      </c>
    </row>
    <row r="99" spans="1:6" s="57" customFormat="1" ht="20.149999999999999" customHeight="1" x14ac:dyDescent="0.3">
      <c r="A99" s="52">
        <v>45414</v>
      </c>
      <c r="B99" s="53" t="s">
        <v>182</v>
      </c>
      <c r="C99" s="54"/>
      <c r="D99" s="55">
        <v>300000</v>
      </c>
      <c r="E99" s="54"/>
      <c r="F99" s="62">
        <f t="shared" si="2"/>
        <v>82987511</v>
      </c>
    </row>
    <row r="100" spans="1:6" s="57" customFormat="1" ht="20.149999999999999" customHeight="1" x14ac:dyDescent="0.3">
      <c r="A100" s="52">
        <v>45415</v>
      </c>
      <c r="B100" s="53" t="s">
        <v>183</v>
      </c>
      <c r="C100" s="54"/>
      <c r="D100" s="55">
        <v>100000</v>
      </c>
      <c r="E100" s="54"/>
      <c r="F100" s="62">
        <f>F99+C100+D100-E100</f>
        <v>83087511</v>
      </c>
    </row>
    <row r="101" spans="1:6" s="57" customFormat="1" ht="20.149999999999999" customHeight="1" x14ac:dyDescent="0.3">
      <c r="A101" s="52">
        <v>45415</v>
      </c>
      <c r="B101" s="53" t="s">
        <v>143</v>
      </c>
      <c r="C101" s="54"/>
      <c r="D101" s="55">
        <v>300000</v>
      </c>
      <c r="E101" s="54"/>
      <c r="F101" s="62">
        <f>F100+C101+D101-E101</f>
        <v>83387511</v>
      </c>
    </row>
    <row r="102" spans="1:6" s="57" customFormat="1" ht="20.149999999999999" customHeight="1" x14ac:dyDescent="0.3">
      <c r="A102" s="52">
        <v>45415</v>
      </c>
      <c r="B102" s="53" t="s">
        <v>184</v>
      </c>
      <c r="C102" s="54"/>
      <c r="D102" s="55">
        <v>200000</v>
      </c>
      <c r="E102" s="54"/>
      <c r="F102" s="62">
        <f>F101+C102+D102-E102</f>
        <v>83587511</v>
      </c>
    </row>
    <row r="103" spans="1:6" s="57" customFormat="1" ht="20.149999999999999" customHeight="1" x14ac:dyDescent="0.3">
      <c r="A103" s="52">
        <v>45415</v>
      </c>
      <c r="B103" s="53" t="s">
        <v>131</v>
      </c>
      <c r="C103" s="54"/>
      <c r="D103" s="55">
        <v>500000</v>
      </c>
      <c r="E103" s="54"/>
      <c r="F103" s="62">
        <f>F102+C103+D103-E103</f>
        <v>84087511</v>
      </c>
    </row>
    <row r="104" spans="1:6" s="57" customFormat="1" ht="20.149999999999999" customHeight="1" x14ac:dyDescent="0.3">
      <c r="A104" s="52">
        <v>45415</v>
      </c>
      <c r="B104" s="53" t="s">
        <v>115</v>
      </c>
      <c r="C104" s="54"/>
      <c r="D104" s="55">
        <v>100000</v>
      </c>
      <c r="E104" s="54"/>
      <c r="F104" s="62">
        <f t="shared" ref="F104:F157" si="3">F103+C104+D104-E104</f>
        <v>84187511</v>
      </c>
    </row>
    <row r="105" spans="1:6" s="57" customFormat="1" ht="20.149999999999999" customHeight="1" x14ac:dyDescent="0.3">
      <c r="A105" s="52">
        <v>45415</v>
      </c>
      <c r="B105" s="53" t="s">
        <v>134</v>
      </c>
      <c r="C105" s="54"/>
      <c r="D105" s="55">
        <v>300000</v>
      </c>
      <c r="E105" s="54"/>
      <c r="F105" s="62">
        <f t="shared" si="3"/>
        <v>84487511</v>
      </c>
    </row>
    <row r="106" spans="1:6" s="57" customFormat="1" ht="20" customHeight="1" x14ac:dyDescent="0.3">
      <c r="A106" s="52">
        <v>45424</v>
      </c>
      <c r="B106" s="53" t="s">
        <v>185</v>
      </c>
      <c r="C106" s="54"/>
      <c r="D106" s="55">
        <v>5000000</v>
      </c>
      <c r="E106" s="54"/>
      <c r="F106" s="62">
        <f t="shared" si="3"/>
        <v>89487511</v>
      </c>
    </row>
    <row r="107" spans="1:6" s="57" customFormat="1" ht="20.149999999999999" customHeight="1" x14ac:dyDescent="0.3">
      <c r="A107" s="52">
        <v>45430</v>
      </c>
      <c r="B107" s="53" t="s">
        <v>82</v>
      </c>
      <c r="C107" s="54"/>
      <c r="D107" s="55">
        <v>4378</v>
      </c>
      <c r="E107" s="54"/>
      <c r="F107" s="62">
        <f t="shared" si="3"/>
        <v>89491889</v>
      </c>
    </row>
    <row r="108" spans="1:6" s="57" customFormat="1" ht="20.149999999999999" customHeight="1" x14ac:dyDescent="0.3">
      <c r="A108" s="52">
        <v>45442</v>
      </c>
      <c r="B108" s="53" t="s">
        <v>107</v>
      </c>
      <c r="C108" s="54"/>
      <c r="D108" s="55">
        <v>2000000</v>
      </c>
      <c r="E108" s="54"/>
      <c r="F108" s="62">
        <f t="shared" si="3"/>
        <v>91491889</v>
      </c>
    </row>
    <row r="109" spans="1:6" s="57" customFormat="1" ht="20.149999999999999" customHeight="1" x14ac:dyDescent="0.3">
      <c r="A109" s="52">
        <v>45449</v>
      </c>
      <c r="B109" s="53" t="s">
        <v>128</v>
      </c>
      <c r="C109" s="54"/>
      <c r="D109" s="55">
        <v>500000</v>
      </c>
      <c r="E109" s="54"/>
      <c r="F109" s="62">
        <f t="shared" si="3"/>
        <v>91991889</v>
      </c>
    </row>
    <row r="110" spans="1:6" s="57" customFormat="1" ht="20.149999999999999" customHeight="1" x14ac:dyDescent="0.3">
      <c r="A110" s="52">
        <v>45451</v>
      </c>
      <c r="B110" s="53" t="s">
        <v>186</v>
      </c>
      <c r="C110" s="54"/>
      <c r="D110" s="55">
        <v>2000000</v>
      </c>
      <c r="E110" s="54"/>
      <c r="F110" s="62">
        <f t="shared" si="3"/>
        <v>93991889</v>
      </c>
    </row>
    <row r="111" spans="1:6" s="57" customFormat="1" ht="20.149999999999999" customHeight="1" x14ac:dyDescent="0.3">
      <c r="A111" s="52">
        <v>45457</v>
      </c>
      <c r="B111" s="53" t="s">
        <v>136</v>
      </c>
      <c r="C111" s="54"/>
      <c r="D111" s="55">
        <v>200000</v>
      </c>
      <c r="E111" s="54"/>
      <c r="F111" s="62">
        <f t="shared" si="3"/>
        <v>94191889</v>
      </c>
    </row>
    <row r="112" spans="1:6" s="57" customFormat="1" ht="20.149999999999999" customHeight="1" x14ac:dyDescent="0.3">
      <c r="A112" s="52">
        <v>45458</v>
      </c>
      <c r="B112" s="53" t="s">
        <v>82</v>
      </c>
      <c r="C112" s="54"/>
      <c r="D112" s="55">
        <v>4184</v>
      </c>
      <c r="E112" s="54"/>
      <c r="F112" s="62">
        <f t="shared" si="3"/>
        <v>94196073</v>
      </c>
    </row>
    <row r="113" spans="1:6" s="57" customFormat="1" ht="20.149999999999999" customHeight="1" x14ac:dyDescent="0.3">
      <c r="A113" s="52">
        <v>45468</v>
      </c>
      <c r="B113" s="53" t="s">
        <v>187</v>
      </c>
      <c r="C113" s="54"/>
      <c r="D113" s="55">
        <v>5000000</v>
      </c>
      <c r="E113" s="54"/>
      <c r="F113" s="62">
        <f t="shared" si="3"/>
        <v>99196073</v>
      </c>
    </row>
    <row r="114" spans="1:6" s="57" customFormat="1" ht="20.149999999999999" customHeight="1" x14ac:dyDescent="0.3">
      <c r="A114" s="52">
        <v>45469</v>
      </c>
      <c r="B114" s="53" t="s">
        <v>188</v>
      </c>
      <c r="C114" s="54"/>
      <c r="D114" s="55">
        <v>200000</v>
      </c>
      <c r="E114" s="54"/>
      <c r="F114" s="62">
        <f t="shared" si="3"/>
        <v>99396073</v>
      </c>
    </row>
    <row r="115" spans="1:6" s="57" customFormat="1" ht="20.149999999999999" customHeight="1" x14ac:dyDescent="0.3">
      <c r="A115" s="52">
        <v>45471</v>
      </c>
      <c r="B115" s="53" t="s">
        <v>107</v>
      </c>
      <c r="C115" s="54"/>
      <c r="D115" s="55">
        <v>1000000</v>
      </c>
      <c r="E115" s="54"/>
      <c r="F115" s="62">
        <f t="shared" si="3"/>
        <v>100396073</v>
      </c>
    </row>
    <row r="116" spans="1:6" s="57" customFormat="1" ht="20.149999999999999" customHeight="1" x14ac:dyDescent="0.3">
      <c r="A116" s="52">
        <v>45471</v>
      </c>
      <c r="B116" s="53" t="s">
        <v>107</v>
      </c>
      <c r="C116" s="54"/>
      <c r="D116" s="55">
        <v>1000000</v>
      </c>
      <c r="E116" s="54"/>
      <c r="F116" s="62">
        <f t="shared" si="3"/>
        <v>101396073</v>
      </c>
    </row>
    <row r="117" spans="1:6" s="57" customFormat="1" ht="20.149999999999999" customHeight="1" x14ac:dyDescent="0.3">
      <c r="A117" s="52">
        <v>45475</v>
      </c>
      <c r="B117" s="53" t="s">
        <v>128</v>
      </c>
      <c r="C117" s="54"/>
      <c r="D117" s="55">
        <v>500000</v>
      </c>
      <c r="E117" s="54"/>
      <c r="F117" s="62">
        <f t="shared" si="3"/>
        <v>101896073</v>
      </c>
    </row>
    <row r="118" spans="1:6" s="57" customFormat="1" ht="20.149999999999999" customHeight="1" x14ac:dyDescent="0.3">
      <c r="A118" s="52">
        <v>45482</v>
      </c>
      <c r="B118" s="53" t="s">
        <v>107</v>
      </c>
      <c r="C118" s="54"/>
      <c r="D118" s="55">
        <v>2000000</v>
      </c>
      <c r="E118" s="54"/>
      <c r="F118" s="62">
        <f t="shared" si="3"/>
        <v>103896073</v>
      </c>
    </row>
    <row r="119" spans="1:6" s="57" customFormat="1" ht="20.149999999999999" customHeight="1" x14ac:dyDescent="0.3">
      <c r="A119" s="52">
        <v>45486</v>
      </c>
      <c r="B119" s="53" t="s">
        <v>189</v>
      </c>
      <c r="C119" s="54"/>
      <c r="D119" s="55">
        <v>100000</v>
      </c>
      <c r="E119" s="54"/>
      <c r="F119" s="62">
        <f t="shared" si="3"/>
        <v>103996073</v>
      </c>
    </row>
    <row r="120" spans="1:6" s="57" customFormat="1" ht="20.149999999999999" customHeight="1" x14ac:dyDescent="0.3">
      <c r="A120" s="52">
        <v>45487</v>
      </c>
      <c r="B120" s="53" t="s">
        <v>190</v>
      </c>
      <c r="C120" s="54"/>
      <c r="D120" s="55">
        <v>350000</v>
      </c>
      <c r="E120" s="54"/>
      <c r="F120" s="62">
        <f t="shared" si="3"/>
        <v>104346073</v>
      </c>
    </row>
    <row r="121" spans="1:6" s="57" customFormat="1" ht="20.149999999999999" customHeight="1" x14ac:dyDescent="0.3">
      <c r="A121" s="52">
        <v>45487</v>
      </c>
      <c r="B121" s="53" t="s">
        <v>101</v>
      </c>
      <c r="C121" s="54"/>
      <c r="D121" s="55">
        <v>300000</v>
      </c>
      <c r="E121" s="54"/>
      <c r="F121" s="62">
        <f t="shared" si="3"/>
        <v>104646073</v>
      </c>
    </row>
    <row r="122" spans="1:6" s="57" customFormat="1" ht="20.149999999999999" customHeight="1" x14ac:dyDescent="0.3">
      <c r="A122" s="52">
        <v>45487</v>
      </c>
      <c r="B122" s="53" t="s">
        <v>105</v>
      </c>
      <c r="C122" s="54"/>
      <c r="D122" s="55">
        <v>500000</v>
      </c>
      <c r="E122" s="54"/>
      <c r="F122" s="62">
        <f t="shared" si="3"/>
        <v>105146073</v>
      </c>
    </row>
    <row r="123" spans="1:6" s="57" customFormat="1" ht="20.149999999999999" customHeight="1" x14ac:dyDescent="0.3">
      <c r="A123" s="52">
        <v>45491</v>
      </c>
      <c r="B123" s="53" t="s">
        <v>191</v>
      </c>
      <c r="C123" s="54"/>
      <c r="D123" s="55">
        <v>1000000</v>
      </c>
      <c r="E123" s="54"/>
      <c r="F123" s="62">
        <f t="shared" si="3"/>
        <v>106146073</v>
      </c>
    </row>
    <row r="124" spans="1:6" s="57" customFormat="1" ht="20.149999999999999" customHeight="1" x14ac:dyDescent="0.3">
      <c r="A124" s="52">
        <v>45493</v>
      </c>
      <c r="B124" s="53" t="s">
        <v>192</v>
      </c>
      <c r="C124" s="54"/>
      <c r="D124" s="55">
        <v>300000</v>
      </c>
      <c r="E124" s="54"/>
      <c r="F124" s="62">
        <f t="shared" si="3"/>
        <v>106446073</v>
      </c>
    </row>
    <row r="125" spans="1:6" s="57" customFormat="1" ht="20.149999999999999" customHeight="1" x14ac:dyDescent="0.3">
      <c r="A125" s="52">
        <v>45494</v>
      </c>
      <c r="B125" s="53" t="s">
        <v>82</v>
      </c>
      <c r="C125" s="54"/>
      <c r="D125" s="55">
        <v>5344</v>
      </c>
      <c r="E125" s="54"/>
      <c r="F125" s="62">
        <f t="shared" si="3"/>
        <v>106451417</v>
      </c>
    </row>
    <row r="126" spans="1:6" s="57" customFormat="1" ht="20.149999999999999" customHeight="1" x14ac:dyDescent="0.3">
      <c r="A126" s="52">
        <v>45496</v>
      </c>
      <c r="B126" s="53" t="s">
        <v>193</v>
      </c>
      <c r="C126" s="54"/>
      <c r="D126" s="55">
        <v>100000</v>
      </c>
      <c r="E126" s="54"/>
      <c r="F126" s="62">
        <f t="shared" si="3"/>
        <v>106551417</v>
      </c>
    </row>
    <row r="127" spans="1:6" s="57" customFormat="1" ht="20.149999999999999" customHeight="1" x14ac:dyDescent="0.3">
      <c r="A127" s="52">
        <v>45499</v>
      </c>
      <c r="B127" s="53" t="s">
        <v>194</v>
      </c>
      <c r="C127" s="54"/>
      <c r="D127" s="55">
        <v>2000000</v>
      </c>
      <c r="E127" s="54"/>
      <c r="F127" s="62">
        <f t="shared" si="3"/>
        <v>108551417</v>
      </c>
    </row>
    <row r="128" spans="1:6" s="57" customFormat="1" ht="20.149999999999999" customHeight="1" x14ac:dyDescent="0.3">
      <c r="A128" s="52">
        <v>45495</v>
      </c>
      <c r="B128" s="53" t="s">
        <v>195</v>
      </c>
      <c r="C128" s="54"/>
      <c r="D128" s="55">
        <v>200000</v>
      </c>
      <c r="E128" s="54"/>
      <c r="F128" s="62">
        <f t="shared" si="3"/>
        <v>108751417</v>
      </c>
    </row>
    <row r="129" spans="1:7" s="57" customFormat="1" ht="20.149999999999999" customHeight="1" x14ac:dyDescent="0.3">
      <c r="A129" s="52">
        <v>45501</v>
      </c>
      <c r="B129" s="53" t="s">
        <v>196</v>
      </c>
      <c r="C129" s="54"/>
      <c r="D129" s="55">
        <v>688000</v>
      </c>
      <c r="E129" s="54"/>
      <c r="F129" s="62">
        <f t="shared" si="3"/>
        <v>109439417</v>
      </c>
    </row>
    <row r="130" spans="1:7" s="57" customFormat="1" ht="20.149999999999999" customHeight="1" x14ac:dyDescent="0.3">
      <c r="A130" s="52">
        <v>45502</v>
      </c>
      <c r="B130" s="53" t="s">
        <v>197</v>
      </c>
      <c r="C130" s="54">
        <v>3000000</v>
      </c>
      <c r="D130" s="55"/>
      <c r="E130" s="54"/>
      <c r="F130" s="62">
        <f t="shared" si="3"/>
        <v>112439417</v>
      </c>
    </row>
    <row r="131" spans="1:7" s="57" customFormat="1" ht="20.149999999999999" customHeight="1" x14ac:dyDescent="0.3">
      <c r="A131" s="52">
        <v>45503</v>
      </c>
      <c r="B131" s="53" t="s">
        <v>173</v>
      </c>
      <c r="C131" s="54"/>
      <c r="D131" s="55">
        <v>2000000</v>
      </c>
      <c r="E131" s="54"/>
      <c r="F131" s="62">
        <f t="shared" si="3"/>
        <v>114439417</v>
      </c>
    </row>
    <row r="132" spans="1:7" s="57" customFormat="1" ht="20.149999999999999" customHeight="1" x14ac:dyDescent="0.3">
      <c r="A132" s="52">
        <v>45504</v>
      </c>
      <c r="B132" s="53" t="s">
        <v>128</v>
      </c>
      <c r="C132" s="54"/>
      <c r="D132" s="55">
        <v>1000000</v>
      </c>
      <c r="E132" s="54"/>
      <c r="F132" s="62">
        <f t="shared" si="3"/>
        <v>115439417</v>
      </c>
    </row>
    <row r="133" spans="1:7" s="68" customFormat="1" ht="20.149999999999999" customHeight="1" x14ac:dyDescent="0.3">
      <c r="A133" s="63">
        <v>45409</v>
      </c>
      <c r="B133" s="64" t="s">
        <v>198</v>
      </c>
      <c r="C133" s="65"/>
      <c r="D133" s="66"/>
      <c r="E133" s="65">
        <v>30000000</v>
      </c>
      <c r="F133" s="67">
        <f t="shared" si="3"/>
        <v>85439417</v>
      </c>
    </row>
    <row r="134" spans="1:7" s="57" customFormat="1" ht="20.149999999999999" customHeight="1" x14ac:dyDescent="0.3">
      <c r="A134" s="52">
        <v>45409</v>
      </c>
      <c r="B134" s="53" t="s">
        <v>199</v>
      </c>
      <c r="C134" s="54"/>
      <c r="D134" s="55"/>
      <c r="E134" s="54">
        <v>500000</v>
      </c>
      <c r="F134" s="62">
        <f t="shared" si="3"/>
        <v>84939417</v>
      </c>
    </row>
    <row r="135" spans="1:7" s="57" customFormat="1" ht="20.149999999999999" customHeight="1" x14ac:dyDescent="0.3">
      <c r="A135" s="52">
        <v>45415</v>
      </c>
      <c r="B135" s="53" t="s">
        <v>200</v>
      </c>
      <c r="C135" s="54"/>
      <c r="D135" s="55"/>
      <c r="E135" s="54">
        <v>80000</v>
      </c>
      <c r="F135" s="62">
        <f t="shared" si="3"/>
        <v>84859417</v>
      </c>
    </row>
    <row r="136" spans="1:7" s="57" customFormat="1" ht="20.149999999999999" customHeight="1" x14ac:dyDescent="0.3">
      <c r="A136" s="52">
        <v>45415</v>
      </c>
      <c r="B136" s="53" t="s">
        <v>201</v>
      </c>
      <c r="C136" s="54"/>
      <c r="D136" s="55"/>
      <c r="E136" s="54">
        <v>505000</v>
      </c>
      <c r="F136" s="62">
        <f t="shared" si="3"/>
        <v>84354417</v>
      </c>
    </row>
    <row r="137" spans="1:7" s="57" customFormat="1" ht="20.149999999999999" customHeight="1" x14ac:dyDescent="0.3">
      <c r="A137" s="52">
        <v>45416</v>
      </c>
      <c r="B137" s="53" t="s">
        <v>202</v>
      </c>
      <c r="C137" s="54"/>
      <c r="D137" s="55"/>
      <c r="E137" s="54">
        <v>3400000</v>
      </c>
      <c r="F137" s="62">
        <f t="shared" si="3"/>
        <v>80954417</v>
      </c>
      <c r="G137" s="69">
        <f>+E137</f>
        <v>3400000</v>
      </c>
    </row>
    <row r="138" spans="1:7" s="57" customFormat="1" ht="20.149999999999999" customHeight="1" x14ac:dyDescent="0.3">
      <c r="A138" s="52">
        <v>45417</v>
      </c>
      <c r="B138" s="53" t="s">
        <v>203</v>
      </c>
      <c r="C138" s="54"/>
      <c r="D138" s="55"/>
      <c r="E138" s="54">
        <v>367000</v>
      </c>
      <c r="F138" s="62">
        <f t="shared" si="3"/>
        <v>80587417</v>
      </c>
    </row>
    <row r="139" spans="1:7" s="57" customFormat="1" ht="20.149999999999999" customHeight="1" x14ac:dyDescent="0.3">
      <c r="A139" s="52">
        <v>45417</v>
      </c>
      <c r="B139" s="53" t="s">
        <v>204</v>
      </c>
      <c r="C139" s="54"/>
      <c r="D139" s="55"/>
      <c r="E139" s="54">
        <v>2081159</v>
      </c>
      <c r="F139" s="62">
        <f t="shared" si="3"/>
        <v>78506258</v>
      </c>
      <c r="G139" s="69"/>
    </row>
    <row r="140" spans="1:7" s="57" customFormat="1" ht="20.149999999999999" customHeight="1" x14ac:dyDescent="0.3">
      <c r="A140" s="52">
        <v>45460</v>
      </c>
      <c r="B140" s="53" t="s">
        <v>206</v>
      </c>
      <c r="C140" s="54"/>
      <c r="D140" s="55"/>
      <c r="E140" s="54">
        <v>381081</v>
      </c>
      <c r="F140" s="62">
        <f t="shared" si="3"/>
        <v>78125177</v>
      </c>
    </row>
    <row r="141" spans="1:7" s="57" customFormat="1" ht="20.149999999999999" customHeight="1" x14ac:dyDescent="0.3">
      <c r="A141" s="52">
        <v>45460</v>
      </c>
      <c r="B141" s="53" t="s">
        <v>205</v>
      </c>
      <c r="C141" s="54"/>
      <c r="D141" s="55"/>
      <c r="E141" s="54">
        <v>620092</v>
      </c>
      <c r="F141" s="62">
        <f t="shared" si="3"/>
        <v>77505085</v>
      </c>
    </row>
    <row r="142" spans="1:7" s="57" customFormat="1" ht="20.149999999999999" customHeight="1" x14ac:dyDescent="0.3">
      <c r="A142" s="52">
        <v>45463</v>
      </c>
      <c r="B142" s="53" t="s">
        <v>207</v>
      </c>
      <c r="C142" s="54"/>
      <c r="D142" s="55"/>
      <c r="E142" s="54">
        <v>6500000</v>
      </c>
      <c r="F142" s="62">
        <f t="shared" si="3"/>
        <v>71005085</v>
      </c>
      <c r="G142" s="69">
        <f>+E142</f>
        <v>6500000</v>
      </c>
    </row>
    <row r="143" spans="1:7" s="57" customFormat="1" ht="20.149999999999999" customHeight="1" x14ac:dyDescent="0.3">
      <c r="A143" s="52">
        <v>45480</v>
      </c>
      <c r="B143" s="53" t="s">
        <v>208</v>
      </c>
      <c r="C143" s="54"/>
      <c r="D143" s="55"/>
      <c r="E143" s="54">
        <v>270030</v>
      </c>
      <c r="F143" s="62">
        <f t="shared" si="3"/>
        <v>70735055</v>
      </c>
    </row>
    <row r="144" spans="1:7" s="57" customFormat="1" ht="20.149999999999999" customHeight="1" x14ac:dyDescent="0.3">
      <c r="A144" s="52">
        <v>45483</v>
      </c>
      <c r="B144" s="53" t="s">
        <v>209</v>
      </c>
      <c r="C144" s="54"/>
      <c r="D144" s="55"/>
      <c r="E144" s="54">
        <v>471337</v>
      </c>
      <c r="F144" s="62">
        <f t="shared" si="3"/>
        <v>70263718</v>
      </c>
    </row>
    <row r="145" spans="1:9" s="57" customFormat="1" ht="20.149999999999999" customHeight="1" x14ac:dyDescent="0.3">
      <c r="A145" s="52">
        <v>45485</v>
      </c>
      <c r="B145" s="53" t="s">
        <v>210</v>
      </c>
      <c r="C145" s="54"/>
      <c r="D145" s="55"/>
      <c r="E145" s="54">
        <v>2060000</v>
      </c>
      <c r="F145" s="62">
        <f t="shared" si="3"/>
        <v>68203718</v>
      </c>
      <c r="G145" s="69">
        <f>+E145</f>
        <v>2060000</v>
      </c>
    </row>
    <row r="146" spans="1:9" s="57" customFormat="1" ht="20.149999999999999" customHeight="1" x14ac:dyDescent="0.3">
      <c r="A146" s="52">
        <v>45488</v>
      </c>
      <c r="B146" s="53" t="s">
        <v>211</v>
      </c>
      <c r="C146" s="54"/>
      <c r="D146" s="55"/>
      <c r="E146" s="54">
        <v>1200000</v>
      </c>
      <c r="F146" s="62">
        <f t="shared" si="3"/>
        <v>67003718</v>
      </c>
    </row>
    <row r="147" spans="1:9" s="57" customFormat="1" ht="20.149999999999999" customHeight="1" x14ac:dyDescent="0.3">
      <c r="A147" s="52">
        <v>45488</v>
      </c>
      <c r="B147" s="53" t="s">
        <v>212</v>
      </c>
      <c r="C147" s="54"/>
      <c r="D147" s="55"/>
      <c r="E147" s="54">
        <v>904069</v>
      </c>
      <c r="F147" s="62">
        <f t="shared" si="3"/>
        <v>66099649</v>
      </c>
    </row>
    <row r="148" spans="1:9" s="57" customFormat="1" ht="20.149999999999999" customHeight="1" x14ac:dyDescent="0.3">
      <c r="A148" s="52">
        <v>45489</v>
      </c>
      <c r="B148" s="53" t="s">
        <v>213</v>
      </c>
      <c r="C148" s="54"/>
      <c r="D148" s="55"/>
      <c r="E148" s="54">
        <v>697200</v>
      </c>
      <c r="F148" s="62">
        <f t="shared" si="3"/>
        <v>65402449</v>
      </c>
    </row>
    <row r="149" spans="1:9" s="57" customFormat="1" ht="20.149999999999999" customHeight="1" x14ac:dyDescent="0.3">
      <c r="A149" s="52">
        <v>45493</v>
      </c>
      <c r="B149" s="53" t="s">
        <v>214</v>
      </c>
      <c r="C149" s="54"/>
      <c r="D149" s="55"/>
      <c r="E149" s="54">
        <v>120000</v>
      </c>
      <c r="F149" s="62">
        <f t="shared" si="3"/>
        <v>65282449</v>
      </c>
    </row>
    <row r="150" spans="1:9" s="57" customFormat="1" ht="20.149999999999999" customHeight="1" x14ac:dyDescent="0.3">
      <c r="A150" s="52">
        <v>45496</v>
      </c>
      <c r="B150" s="53" t="s">
        <v>215</v>
      </c>
      <c r="C150" s="54"/>
      <c r="D150" s="55"/>
      <c r="E150" s="54">
        <v>763088</v>
      </c>
      <c r="F150" s="62">
        <f t="shared" si="3"/>
        <v>64519361</v>
      </c>
    </row>
    <row r="151" spans="1:9" s="57" customFormat="1" ht="20.149999999999999" customHeight="1" x14ac:dyDescent="0.3">
      <c r="A151" s="52">
        <v>45496</v>
      </c>
      <c r="B151" s="53" t="s">
        <v>216</v>
      </c>
      <c r="C151" s="54"/>
      <c r="D151" s="55"/>
      <c r="E151" s="54">
        <v>1595045</v>
      </c>
      <c r="F151" s="62">
        <f t="shared" si="3"/>
        <v>62924316</v>
      </c>
      <c r="H151" s="57">
        <f>+E151/21000</f>
        <v>75.954523809523806</v>
      </c>
      <c r="I151" s="57">
        <f>+H151/10</f>
        <v>7.5954523809523806</v>
      </c>
    </row>
    <row r="152" spans="1:9" s="57" customFormat="1" ht="20.149999999999999" customHeight="1" x14ac:dyDescent="0.3">
      <c r="A152" s="52">
        <v>45498</v>
      </c>
      <c r="B152" s="53" t="s">
        <v>217</v>
      </c>
      <c r="C152" s="54"/>
      <c r="D152" s="55"/>
      <c r="E152" s="54">
        <v>4080000</v>
      </c>
      <c r="F152" s="62">
        <f t="shared" si="3"/>
        <v>58844316</v>
      </c>
      <c r="G152" s="69">
        <f>+E152</f>
        <v>4080000</v>
      </c>
    </row>
    <row r="153" spans="1:9" s="57" customFormat="1" ht="20.149999999999999" customHeight="1" x14ac:dyDescent="0.3">
      <c r="A153" s="52">
        <v>45498</v>
      </c>
      <c r="B153" s="53" t="s">
        <v>218</v>
      </c>
      <c r="C153" s="54"/>
      <c r="D153" s="55"/>
      <c r="E153" s="54">
        <v>1018168</v>
      </c>
      <c r="F153" s="62">
        <f t="shared" si="3"/>
        <v>57826148</v>
      </c>
    </row>
    <row r="154" spans="1:9" s="57" customFormat="1" ht="20.149999999999999" customHeight="1" x14ac:dyDescent="0.3">
      <c r="A154" s="52">
        <v>45499</v>
      </c>
      <c r="B154" s="53" t="s">
        <v>219</v>
      </c>
      <c r="C154" s="54"/>
      <c r="D154" s="55"/>
      <c r="E154" s="54">
        <v>1491080</v>
      </c>
      <c r="F154" s="62">
        <f t="shared" si="3"/>
        <v>56335068</v>
      </c>
    </row>
    <row r="155" spans="1:9" s="57" customFormat="1" ht="20.149999999999999" customHeight="1" x14ac:dyDescent="0.3">
      <c r="A155" s="52">
        <v>45500</v>
      </c>
      <c r="B155" s="53" t="s">
        <v>220</v>
      </c>
      <c r="C155" s="54"/>
      <c r="D155" s="55"/>
      <c r="E155" s="54">
        <v>500000</v>
      </c>
      <c r="F155" s="62">
        <f t="shared" si="3"/>
        <v>55835068</v>
      </c>
    </row>
    <row r="156" spans="1:9" s="57" customFormat="1" ht="20.149999999999999" customHeight="1" x14ac:dyDescent="0.3">
      <c r="A156" s="52">
        <v>45501</v>
      </c>
      <c r="B156" s="53" t="s">
        <v>221</v>
      </c>
      <c r="C156" s="54"/>
      <c r="D156" s="55"/>
      <c r="E156" s="54">
        <v>1500000</v>
      </c>
      <c r="F156" s="62">
        <f t="shared" si="3"/>
        <v>54335068</v>
      </c>
    </row>
    <row r="157" spans="1:9" s="57" customFormat="1" ht="20.149999999999999" customHeight="1" x14ac:dyDescent="0.3">
      <c r="A157" s="52">
        <v>45502</v>
      </c>
      <c r="B157" s="53" t="s">
        <v>222</v>
      </c>
      <c r="C157" s="54"/>
      <c r="D157" s="55"/>
      <c r="E157" s="54">
        <v>115000</v>
      </c>
      <c r="F157" s="62">
        <f t="shared" si="3"/>
        <v>54220068</v>
      </c>
    </row>
    <row r="158" spans="1:9" ht="17.5" customHeight="1" x14ac:dyDescent="0.35">
      <c r="A158" s="177" t="s">
        <v>38</v>
      </c>
      <c r="B158" s="177"/>
      <c r="C158" s="24">
        <f>SUM(C6:C157)</f>
        <v>18000000</v>
      </c>
      <c r="D158" s="24">
        <f>SUM(D6:D157)</f>
        <v>97439417</v>
      </c>
      <c r="E158" s="177">
        <f>SUM(E6:E157)</f>
        <v>61219349</v>
      </c>
      <c r="F158" s="180">
        <f>F5+C159-E158</f>
        <v>54220068</v>
      </c>
    </row>
    <row r="159" spans="1:9" ht="21.65" customHeight="1" x14ac:dyDescent="0.35">
      <c r="A159" s="177" t="s">
        <v>223</v>
      </c>
      <c r="B159" s="177"/>
      <c r="C159" s="177">
        <f>C158+D158</f>
        <v>115439417</v>
      </c>
      <c r="D159" s="177"/>
      <c r="E159" s="177"/>
      <c r="F159" s="180"/>
    </row>
    <row r="160" spans="1:9" x14ac:dyDescent="0.35">
      <c r="F160" s="20"/>
    </row>
    <row r="161" spans="2:6" x14ac:dyDescent="0.35">
      <c r="F161" s="20"/>
    </row>
    <row r="163" spans="2:6" x14ac:dyDescent="0.35">
      <c r="B163" s="18" t="s">
        <v>224</v>
      </c>
      <c r="C163" s="29">
        <v>10900000</v>
      </c>
      <c r="D163" s="19" t="s">
        <v>229</v>
      </c>
    </row>
    <row r="164" spans="2:6" x14ac:dyDescent="0.35">
      <c r="B164" s="18" t="s">
        <v>225</v>
      </c>
      <c r="C164" s="23">
        <v>-355675</v>
      </c>
      <c r="D164" s="19" t="s">
        <v>226</v>
      </c>
    </row>
    <row r="165" spans="2:6" x14ac:dyDescent="0.35">
      <c r="B165" s="18" t="s">
        <v>227</v>
      </c>
      <c r="C165" s="23">
        <f>F158</f>
        <v>54220068</v>
      </c>
    </row>
    <row r="166" spans="2:6" x14ac:dyDescent="0.35">
      <c r="B166" s="27" t="s">
        <v>228</v>
      </c>
      <c r="C166" s="28">
        <f>SUM(C163:C165)</f>
        <v>64764393</v>
      </c>
    </row>
  </sheetData>
  <mergeCells count="12">
    <mergeCell ref="A1:F1"/>
    <mergeCell ref="A3:A4"/>
    <mergeCell ref="B3:B4"/>
    <mergeCell ref="C3:D3"/>
    <mergeCell ref="E3:E4"/>
    <mergeCell ref="F3:F4"/>
    <mergeCell ref="A5:B5"/>
    <mergeCell ref="A158:B158"/>
    <mergeCell ref="E158:E159"/>
    <mergeCell ref="F158:F159"/>
    <mergeCell ref="A159:B159"/>
    <mergeCell ref="C159:D15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TK KHanhly dieu chinh</vt:lpstr>
      <vt:lpstr>1575 saukhixuly</vt:lpstr>
      <vt:lpstr>1501-1</vt:lpstr>
      <vt:lpstr>TK chị Khánh Ly</vt:lpstr>
      <vt:lpstr>1575</vt:lpstr>
      <vt:lpstr>1501</vt:lpstr>
      <vt:lpstr>1575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2024-08-01T11:01:15Z</cp:lastPrinted>
  <dcterms:created xsi:type="dcterms:W3CDTF">2024-03-21T11:23:11Z</dcterms:created>
  <dcterms:modified xsi:type="dcterms:W3CDTF">2024-08-06T04:00:04Z</dcterms:modified>
</cp:coreProperties>
</file>