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HOA KT\NTCM\XUÂN BIÊN CƯƠNG 2025 - SƠN LA\"/>
    </mc:Choice>
  </mc:AlternateContent>
  <bookViews>
    <workbookView xWindow="-105" yWindow="-105" windowWidth="19425" windowHeight="10305" activeTab="4"/>
  </bookViews>
  <sheets>
    <sheet name="4.1 Dự toán chi phí" sheetId="8" r:id="rId1"/>
    <sheet name="4.2 Thống kê ủng hộ" sheetId="3" r:id="rId2"/>
    <sheet name="UH Hiện vật" sheetId="9" r:id="rId3"/>
    <sheet name="4.3 Báo cáo thu chi" sheetId="2" r:id="rId4"/>
    <sheet name="4.4 TỔNG KẾT CHƯƠNG TRÌNH" sheetId="5" r:id="rId5"/>
    <sheet name="Lì xì1" sheetId="13" r:id="rId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6" i="3" l="1"/>
  <c r="F17" i="2"/>
  <c r="E6" i="5" l="1"/>
  <c r="C6" i="5"/>
  <c r="E10" i="5"/>
  <c r="C10" i="5"/>
  <c r="E9" i="5"/>
  <c r="C9" i="5"/>
  <c r="E8" i="5"/>
  <c r="C8" i="5"/>
  <c r="E7" i="5"/>
  <c r="E11" i="5" l="1"/>
  <c r="L6" i="2" l="1"/>
  <c r="L5" i="2"/>
  <c r="E17" i="2" l="1"/>
  <c r="J29" i="8" l="1"/>
  <c r="J25" i="8"/>
  <c r="D5" i="5" l="1"/>
  <c r="D11" i="5" s="1"/>
  <c r="I20" i="8"/>
  <c r="I21" i="8"/>
  <c r="I22" i="8"/>
  <c r="I26" i="8"/>
  <c r="I19" i="8"/>
  <c r="G26" i="8"/>
  <c r="H26" i="8"/>
  <c r="J26" i="8" s="1"/>
  <c r="H20" i="8" l="1"/>
  <c r="J20" i="8" s="1"/>
  <c r="H21" i="8"/>
  <c r="J21" i="8" s="1"/>
  <c r="H22" i="8"/>
  <c r="J22" i="8" s="1"/>
  <c r="H23" i="8"/>
  <c r="J23" i="8" s="1"/>
  <c r="J24" i="8"/>
  <c r="J19" i="8"/>
  <c r="J27" i="8" l="1"/>
  <c r="G24" i="8"/>
  <c r="G23" i="8"/>
  <c r="G22" i="8"/>
  <c r="G21" i="8"/>
  <c r="G20" i="8"/>
  <c r="G19" i="8"/>
  <c r="G27" i="8" s="1"/>
  <c r="G5" i="8" l="1"/>
  <c r="G6" i="8"/>
  <c r="G7" i="8"/>
  <c r="G8" i="8"/>
  <c r="G9" i="8"/>
  <c r="G4" i="8"/>
  <c r="G10" i="8" l="1"/>
  <c r="G12" i="8" s="1"/>
  <c r="D12" i="5" l="1"/>
  <c r="F18" i="2"/>
</calcChain>
</file>

<file path=xl/sharedStrings.xml><?xml version="1.0" encoding="utf-8"?>
<sst xmlns="http://schemas.openxmlformats.org/spreadsheetml/2006/main" count="159" uniqueCount="102">
  <si>
    <t>STT</t>
  </si>
  <si>
    <t>NT</t>
  </si>
  <si>
    <t>TÊN/ NICK</t>
  </si>
  <si>
    <t>SỐ TIỀN</t>
  </si>
  <si>
    <t>TỔNG CỘNG</t>
  </si>
  <si>
    <t>NỘI DUNG</t>
  </si>
  <si>
    <t>THU</t>
  </si>
  <si>
    <t>CHI</t>
  </si>
  <si>
    <t>Người nhận tiền</t>
  </si>
  <si>
    <t>Tạm ứng lần 1 từ quỹ 1501</t>
  </si>
  <si>
    <t>Đơn giá</t>
  </si>
  <si>
    <t>Thành tiền</t>
  </si>
  <si>
    <t>CÒN LẠI TẠI QUỸ CHƯƠNG TRÌNH</t>
  </si>
  <si>
    <t>Số lượng</t>
  </si>
  <si>
    <t>Nội dung</t>
  </si>
  <si>
    <t>Đơn vị tính</t>
  </si>
  <si>
    <r>
      <rPr>
        <b/>
        <sz val="16"/>
        <color rgb="FFFF0000"/>
        <rFont val="Times New Roman"/>
        <family val="1"/>
      </rPr>
      <t>NTCM - DỰ TOÁN CHI PHÍ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Chương trình: XUÂN BIÊN CƯƠNG 2025
Lóng Phiêng - Yên Châu - Sơn La</t>
    </r>
  </si>
  <si>
    <t>Gạo</t>
  </si>
  <si>
    <t>Kg</t>
  </si>
  <si>
    <t>Mỳ tôm</t>
  </si>
  <si>
    <t>Thùng</t>
  </si>
  <si>
    <t>Mỳ chính 0.5kg</t>
  </si>
  <si>
    <t>Gói</t>
  </si>
  <si>
    <t xml:space="preserve">Nước mắm </t>
  </si>
  <si>
    <t>Chai</t>
  </si>
  <si>
    <t>Súp Hải Châu</t>
  </si>
  <si>
    <t>Dầu ăn</t>
  </si>
  <si>
    <t>Đơn giá 1 suất quà dự kiến</t>
  </si>
  <si>
    <t>Số suất quà</t>
  </si>
  <si>
    <t>Tổng chi phí dự kiến</t>
  </si>
  <si>
    <t>26/12</t>
  </si>
  <si>
    <t>Nguyen Thi Huong</t>
  </si>
  <si>
    <t>Le Nhat Minh</t>
  </si>
  <si>
    <t>Quoc Cu va Hong Truong K45</t>
  </si>
  <si>
    <t>Nguyen Hong Khanh</t>
  </si>
  <si>
    <r>
      <rPr>
        <b/>
        <sz val="16"/>
        <color rgb="FFFF0000"/>
        <rFont val="Times New Roman"/>
        <family val="1"/>
      </rPr>
      <t xml:space="preserve">NTCM - BÁO CÁO THU CHI 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Chương trình: XUÂN BIÊN CƯƠNG 2025
Lóng Phiêng - Yên Châu - Sơn La</t>
    </r>
  </si>
  <si>
    <r>
      <rPr>
        <b/>
        <sz val="14"/>
        <color rgb="FFFF0000"/>
        <rFont val="Times New Roman"/>
        <family val="1"/>
      </rPr>
      <t>NTCM - TỔNG KẾT CHƯƠNG TRÌNH</t>
    </r>
    <r>
      <rPr>
        <b/>
        <sz val="14"/>
        <color theme="1"/>
        <rFont val="Times New Roman"/>
        <family val="1"/>
      </rPr>
      <t xml:space="preserve">
XUÂN BIÊN CƯƠNG 2025
Lóng Phiêng - Yên Châu - Sơn La</t>
    </r>
  </si>
  <si>
    <t>Hua Thanh Huong K45</t>
  </si>
  <si>
    <t>27/12</t>
  </si>
  <si>
    <t>Que Tra</t>
  </si>
  <si>
    <t>Andy Nguyen</t>
  </si>
  <si>
    <t>Le Thanh Cong</t>
  </si>
  <si>
    <t>LX Vu</t>
  </si>
  <si>
    <t>Mỳ tôm Kokomi 90g</t>
  </si>
  <si>
    <t>Bột ngọt Vedan 454g</t>
  </si>
  <si>
    <t>Nước mắm Nam Ngư 750ml</t>
  </si>
  <si>
    <t>Bột canh iot Hải Châu 190g</t>
  </si>
  <si>
    <t>Dầu ăn Simply 1 lít</t>
  </si>
  <si>
    <t>Pham Thi Bich Loan</t>
  </si>
  <si>
    <t>28/12</t>
  </si>
  <si>
    <t>Thành tiền 1 suất</t>
  </si>
  <si>
    <t>Thành tiền 71 suất</t>
  </si>
  <si>
    <t>1 SUẤT</t>
  </si>
  <si>
    <t>71 SUẤT</t>
  </si>
  <si>
    <t>CHECK GIÁ GO!</t>
  </si>
  <si>
    <t>Hộp</t>
  </si>
  <si>
    <t>Bánh Goute 316.8g</t>
  </si>
  <si>
    <t>31/12</t>
  </si>
  <si>
    <t>Duyen Tuong</t>
  </si>
  <si>
    <t>Vu Duc Quan</t>
  </si>
  <si>
    <t>Hien Mart Dong Anh</t>
  </si>
  <si>
    <t>03/01</t>
  </si>
  <si>
    <t>07/01</t>
  </si>
  <si>
    <t>Kachi Dong Anh</t>
  </si>
  <si>
    <t>VC Chung Linh ban Ruacon</t>
  </si>
  <si>
    <t xml:space="preserve">Cong ty HTCONS Ruacon </t>
  </si>
  <si>
    <t>07/01/2025</t>
  </si>
  <si>
    <t>ĐVT</t>
  </si>
  <si>
    <t>Túi</t>
  </si>
  <si>
    <r>
      <rPr>
        <b/>
        <sz val="14"/>
        <color rgb="FFFF0000"/>
        <rFont val="Times New Roman"/>
        <family val="1"/>
      </rPr>
      <t xml:space="preserve">NTCM - THỐNG KÊ ỦNG HỘ HIỆN VẬT
</t>
    </r>
    <r>
      <rPr>
        <b/>
        <sz val="14"/>
        <rFont val="Times New Roman"/>
        <family val="1"/>
      </rPr>
      <t>Chương trình: XUÂN BIÊN CƯƠNG 2025</t>
    </r>
  </si>
  <si>
    <t>Gạo nàng thơm Meizan (túi 5kg)</t>
  </si>
  <si>
    <t>TỔNG TRỊ GIÁ 41.743.600 VNĐ</t>
  </si>
  <si>
    <t>08/01</t>
  </si>
  <si>
    <t>Nguyen Van Tuyen - Công ty NLS</t>
  </si>
  <si>
    <t>09/01/2025</t>
  </si>
  <si>
    <t>TT lần 1 tiền mua 710 kg gạo</t>
  </si>
  <si>
    <t>CTK: Truong Van Bang
STK: 0975181212
NH Vietinbank</t>
  </si>
  <si>
    <t>Công ty NLS &amp; Nhóm từ thiện NTCM</t>
  </si>
  <si>
    <t>CHÚC MỪNG NĂM MỚI
GIA ĐÌNH</t>
  </si>
  <si>
    <t>10/01/2025</t>
  </si>
  <si>
    <t>Tạm ứng lần 2 từ quỹ 1501</t>
  </si>
  <si>
    <t>CTK: Dang Tuong Duyen
STK: 0988003468
NH MB</t>
  </si>
  <si>
    <t>13/01/2025</t>
  </si>
  <si>
    <t>TT tiền in banner</t>
  </si>
  <si>
    <t>15/01/2025</t>
  </si>
  <si>
    <t>Mua túi đựng quà + băng dính</t>
  </si>
  <si>
    <t>16/01/2025</t>
  </si>
  <si>
    <t>Thuê người bốc hàng xuống địa điểm tập kết</t>
  </si>
  <si>
    <t>TT lần 2 tiền mua 710 kg gạo</t>
  </si>
  <si>
    <t>17/01/2025</t>
  </si>
  <si>
    <t>Lì xì (71 cái * 300k)</t>
  </si>
  <si>
    <t>19/01</t>
  </si>
  <si>
    <t>Nguyen Thi Hai Van K45</t>
  </si>
  <si>
    <r>
      <rPr>
        <b/>
        <sz val="16"/>
        <color rgb="FFFF0000"/>
        <rFont val="Times New Roman"/>
        <family val="1"/>
      </rPr>
      <t>NTCM - THỐNG KÊ ỦNG HỘ</t>
    </r>
    <r>
      <rPr>
        <b/>
        <sz val="14"/>
        <color theme="1"/>
        <rFont val="Times New Roman"/>
        <family val="1"/>
      </rPr>
      <t xml:space="preserve">
Chương trình: XUÂN BIÊN CƯƠNG 2025
</t>
    </r>
    <r>
      <rPr>
        <b/>
        <sz val="13"/>
        <color theme="1"/>
        <rFont val="Times New Roman"/>
        <family val="1"/>
      </rPr>
      <t xml:space="preserve">Lóng Phiêng - Yên Châu - Sơn La
</t>
    </r>
    <r>
      <rPr>
        <i/>
        <sz val="13"/>
        <color theme="1"/>
        <rFont val="Times New Roman"/>
        <family val="1"/>
      </rPr>
      <t>( Tính đến 08h48 ngày 19/01/2025 )</t>
    </r>
  </si>
  <si>
    <t>Số tiền MTQ ủng hộ</t>
  </si>
  <si>
    <t>Mua 710kg gạo</t>
  </si>
  <si>
    <t xml:space="preserve">Công ty TNHH Nguyên Liệu Sản Xuất D.D.P (bạn anh ThaiDzuy) 
tặng 71 suất quà bao gồm: </t>
  </si>
  <si>
    <t>SỐ TIỀN DƯ CỦA CHƯƠNG TRÌNH
Tại quỹ 1501</t>
  </si>
  <si>
    <r>
      <rPr>
        <b/>
        <u/>
        <sz val="14"/>
        <color rgb="FF0070C0"/>
        <rFont val="Times New Roman"/>
        <family val="1"/>
      </rPr>
      <t>Ủng hộ hiện vật:</t>
    </r>
    <r>
      <rPr>
        <b/>
        <sz val="14"/>
        <color rgb="FF0070C0"/>
        <rFont val="Times New Roman"/>
        <family val="1"/>
      </rPr>
      <t xml:space="preserve">
 Công ty TNHH Nguyên Liệu Sản Xuất D.D.P (bạn anh ThaiDzuy) 
tặng 71 suất quà, tổng trị giá 41.743.600 VNĐ</t>
    </r>
  </si>
  <si>
    <t>Vận chuyển</t>
  </si>
  <si>
    <t>Tổng cộng</t>
  </si>
  <si>
    <t>Đã chuyển trả quỹ 1501 ngày 24/01/2025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</si>
</sst>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0070C0"/>
      <name val="Times New Roman"/>
      <family val="1"/>
    </font>
    <font>
      <sz val="12"/>
      <color rgb="FFFF0000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rgb="FF0070C0"/>
      <name val="Times New Roman"/>
      <family val="1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30"/>
      <color theme="1"/>
      <name val="Times New Roman"/>
      <family val="1"/>
    </font>
    <font>
      <b/>
      <u/>
      <sz val="14"/>
      <color rgb="FF0070C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/>
      <top style="slantDashDot">
        <color auto="1"/>
      </top>
      <bottom style="thin">
        <color auto="1"/>
      </bottom>
      <diagonal/>
    </border>
    <border>
      <left/>
      <right/>
      <top style="slantDashDot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slantDashDot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 style="slantDashDot">
        <color indexed="64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/>
      <diagonal/>
    </border>
    <border>
      <left style="thin">
        <color auto="1"/>
      </left>
      <right style="slantDashDot">
        <color auto="1"/>
      </right>
      <top style="slantDashDot">
        <color auto="1"/>
      </top>
      <bottom/>
      <diagonal/>
    </border>
    <border>
      <left/>
      <right style="thin">
        <color auto="1"/>
      </right>
      <top style="slantDashDot">
        <color auto="1"/>
      </top>
      <bottom/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164" fontId="2" fillId="0" borderId="2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164" fontId="2" fillId="0" borderId="0" xfId="0" applyNumberFormat="1" applyFont="1" applyAlignment="1">
      <alignment vertical="center"/>
    </xf>
    <xf numFmtId="164" fontId="5" fillId="2" borderId="3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2" fillId="0" borderId="2" xfId="1" applyNumberFormat="1" applyFont="1" applyBorder="1" applyAlignment="1">
      <alignment vertical="center" wrapText="1"/>
    </xf>
    <xf numFmtId="0" fontId="4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164" fontId="2" fillId="0" borderId="2" xfId="1" quotePrefix="1" applyNumberFormat="1" applyFont="1" applyBorder="1" applyAlignment="1">
      <alignment vertical="center"/>
    </xf>
    <xf numFmtId="164" fontId="2" fillId="4" borderId="2" xfId="1" applyNumberFormat="1" applyFont="1" applyFill="1" applyBorder="1" applyAlignment="1">
      <alignment vertical="center"/>
    </xf>
    <xf numFmtId="164" fontId="10" fillId="0" borderId="2" xfId="1" applyNumberFormat="1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164" fontId="5" fillId="0" borderId="14" xfId="1" applyNumberFormat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1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164" fontId="11" fillId="0" borderId="0" xfId="1" applyNumberFormat="1" applyFont="1"/>
    <xf numFmtId="0" fontId="3" fillId="0" borderId="0" xfId="0" applyFont="1" applyAlignment="1">
      <alignment vertical="center" wrapText="1"/>
    </xf>
    <xf numFmtId="164" fontId="3" fillId="3" borderId="2" xfId="1" applyNumberFormat="1" applyFont="1" applyFill="1" applyBorder="1" applyAlignment="1">
      <alignment horizontal="center"/>
    </xf>
    <xf numFmtId="0" fontId="3" fillId="0" borderId="0" xfId="0" applyFont="1"/>
    <xf numFmtId="0" fontId="11" fillId="0" borderId="2" xfId="0" applyFont="1" applyBorder="1"/>
    <xf numFmtId="164" fontId="11" fillId="0" borderId="2" xfId="1" applyNumberFormat="1" applyFont="1" applyBorder="1"/>
    <xf numFmtId="0" fontId="9" fillId="0" borderId="2" xfId="0" applyFont="1" applyBorder="1" applyAlignment="1">
      <alignment horizontal="center"/>
    </xf>
    <xf numFmtId="164" fontId="9" fillId="0" borderId="2" xfId="1" applyNumberFormat="1" applyFont="1" applyBorder="1"/>
    <xf numFmtId="164" fontId="3" fillId="3" borderId="3" xfId="1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11" fillId="0" borderId="3" xfId="1" applyNumberFormat="1" applyFont="1" applyBorder="1"/>
    <xf numFmtId="0" fontId="3" fillId="0" borderId="1" xfId="0" applyFont="1" applyBorder="1" applyAlignment="1">
      <alignment horizontal="center"/>
    </xf>
    <xf numFmtId="164" fontId="9" fillId="0" borderId="3" xfId="1" applyNumberFormat="1" applyFont="1" applyBorder="1"/>
    <xf numFmtId="0" fontId="3" fillId="0" borderId="4" xfId="0" applyFont="1" applyBorder="1" applyAlignment="1">
      <alignment horizontal="center"/>
    </xf>
    <xf numFmtId="0" fontId="5" fillId="2" borderId="2" xfId="1" applyNumberFormat="1" applyFont="1" applyFill="1" applyBorder="1" applyAlignment="1">
      <alignment horizontal="center" vertical="center" wrapText="1"/>
    </xf>
    <xf numFmtId="16" fontId="2" fillId="0" borderId="2" xfId="0" quotePrefix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3" xfId="1" applyNumberFormat="1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164" fontId="8" fillId="0" borderId="6" xfId="1" applyNumberFormat="1" applyFont="1" applyBorder="1" applyAlignment="1">
      <alignment vertical="center"/>
    </xf>
    <xf numFmtId="164" fontId="0" fillId="0" borderId="0" xfId="0" applyNumberFormat="1"/>
    <xf numFmtId="0" fontId="5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18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18" fillId="0" borderId="0" xfId="0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18" fillId="0" borderId="18" xfId="0" applyFont="1" applyBorder="1"/>
    <xf numFmtId="0" fontId="18" fillId="0" borderId="17" xfId="0" applyFont="1" applyBorder="1"/>
    <xf numFmtId="0" fontId="18" fillId="0" borderId="19" xfId="0" applyFont="1" applyBorder="1"/>
    <xf numFmtId="0" fontId="18" fillId="0" borderId="20" xfId="0" applyFont="1" applyBorder="1"/>
    <xf numFmtId="0" fontId="18" fillId="0" borderId="0" xfId="0" applyFont="1" applyBorder="1"/>
    <xf numFmtId="0" fontId="18" fillId="0" borderId="21" xfId="0" applyFont="1" applyBorder="1"/>
    <xf numFmtId="0" fontId="18" fillId="0" borderId="22" xfId="0" applyFont="1" applyBorder="1"/>
    <xf numFmtId="0" fontId="18" fillId="0" borderId="23" xfId="0" applyFont="1" applyBorder="1"/>
    <xf numFmtId="0" fontId="18" fillId="0" borderId="24" xfId="0" applyFont="1" applyBorder="1"/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164" fontId="8" fillId="0" borderId="2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64" fontId="4" fillId="0" borderId="2" xfId="1" applyNumberFormat="1" applyFont="1" applyBorder="1" applyAlignment="1">
      <alignment vertical="center"/>
    </xf>
    <xf numFmtId="164" fontId="4" fillId="0" borderId="5" xfId="1" applyNumberFormat="1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4" fontId="7" fillId="0" borderId="5" xfId="1" applyNumberFormat="1" applyFont="1" applyBorder="1" applyAlignment="1">
      <alignment horizontal="center" vertical="center"/>
    </xf>
    <xf numFmtId="164" fontId="7" fillId="0" borderId="6" xfId="1" applyNumberFormat="1" applyFont="1" applyBorder="1" applyAlignment="1">
      <alignment horizontal="center" vertical="center"/>
    </xf>
    <xf numFmtId="0" fontId="19" fillId="0" borderId="2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20" fillId="0" borderId="2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2</xdr:col>
      <xdr:colOff>419100</xdr:colOff>
      <xdr:row>1</xdr:row>
      <xdr:rowOff>704850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B984EE-85A8-4879-995F-89073F795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050" y="142875"/>
          <a:ext cx="673100" cy="65722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304800</xdr:colOff>
      <xdr:row>10</xdr:row>
      <xdr:rowOff>41275</xdr:rowOff>
    </xdr:to>
    <xdr:sp macro="" textlink="">
      <xdr:nvSpPr>
        <xdr:cNvPr id="3" name="AutoShape 1" descr="blob:https://chat.zalo.me/3b4e2f7e-5a27-49c9-a6bc-e4a135bf8721">
          <a:extLst>
            <a:ext uri="{FF2B5EF4-FFF2-40B4-BE49-F238E27FC236}">
              <a16:creationId xmlns:a16="http://schemas.microsoft.com/office/drawing/2014/main" id="{AADCF649-53E0-4115-B1D4-3EE10E638588}"/>
            </a:ext>
          </a:extLst>
        </xdr:cNvPr>
        <xdr:cNvSpPr>
          <a:spLocks noChangeAspect="1" noChangeArrowheads="1"/>
        </xdr:cNvSpPr>
      </xdr:nvSpPr>
      <xdr:spPr bwMode="auto">
        <a:xfrm>
          <a:off x="10382250" y="296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133350</xdr:rowOff>
    </xdr:from>
    <xdr:to>
      <xdr:col>2</xdr:col>
      <xdr:colOff>409575</xdr:colOff>
      <xdr:row>1</xdr:row>
      <xdr:rowOff>847725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238125"/>
          <a:ext cx="714375" cy="714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104775</xdr:rowOff>
    </xdr:from>
    <xdr:to>
      <xdr:col>2</xdr:col>
      <xdr:colOff>66675</xdr:colOff>
      <xdr:row>1</xdr:row>
      <xdr:rowOff>723900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104775"/>
          <a:ext cx="619125" cy="619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2</xdr:col>
      <xdr:colOff>323850</xdr:colOff>
      <xdr:row>1</xdr:row>
      <xdr:rowOff>704850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142875"/>
          <a:ext cx="657225" cy="65722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304800</xdr:colOff>
      <xdr:row>9</xdr:row>
      <xdr:rowOff>307975</xdr:rowOff>
    </xdr:to>
    <xdr:sp macro="" textlink="">
      <xdr:nvSpPr>
        <xdr:cNvPr id="2049" name="AutoShape 1" descr="blob:https://chat.zalo.me/3b4e2f7e-5a27-49c9-a6bc-e4a135bf872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9286875" y="445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38098</xdr:rowOff>
    </xdr:from>
    <xdr:to>
      <xdr:col>2</xdr:col>
      <xdr:colOff>302119</xdr:colOff>
      <xdr:row>1</xdr:row>
      <xdr:rowOff>647700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33348"/>
          <a:ext cx="740269" cy="60960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10</xdr:row>
      <xdr:rowOff>142875</xdr:rowOff>
    </xdr:from>
    <xdr:to>
      <xdr:col>3</xdr:col>
      <xdr:colOff>228600</xdr:colOff>
      <xdr:row>16</xdr:row>
      <xdr:rowOff>133350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2057400"/>
          <a:ext cx="1133475" cy="1133475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10</xdr:row>
      <xdr:rowOff>152400</xdr:rowOff>
    </xdr:from>
    <xdr:to>
      <xdr:col>7</xdr:col>
      <xdr:colOff>47625</xdr:colOff>
      <xdr:row>17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62300" y="2066925"/>
          <a:ext cx="1257300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1"/>
  <sheetViews>
    <sheetView workbookViewId="0">
      <selection activeCell="M21" sqref="M21"/>
    </sheetView>
  </sheetViews>
  <sheetFormatPr defaultColWidth="9.140625" defaultRowHeight="15.75" x14ac:dyDescent="0.25"/>
  <cols>
    <col min="1" max="1" width="1.28515625" style="1" customWidth="1"/>
    <col min="2" max="2" width="4.42578125" style="2" customWidth="1"/>
    <col min="3" max="3" width="30.5703125" style="22" customWidth="1"/>
    <col min="4" max="4" width="7.85546875" style="22" customWidth="1"/>
    <col min="5" max="5" width="10.5703125" style="62" customWidth="1"/>
    <col min="6" max="6" width="9.85546875" style="3" bestFit="1" customWidth="1"/>
    <col min="7" max="7" width="17.7109375" style="1" bestFit="1" customWidth="1"/>
    <col min="8" max="8" width="9.5703125" style="2" bestFit="1" customWidth="1"/>
    <col min="9" max="9" width="9.85546875" style="1" bestFit="1" customWidth="1"/>
    <col min="10" max="10" width="18.85546875" style="1" bestFit="1" customWidth="1"/>
    <col min="11" max="11" width="11.5703125" style="1" bestFit="1" customWidth="1"/>
    <col min="12" max="16384" width="9.140625" style="1"/>
  </cols>
  <sheetData>
    <row r="1" spans="2:11" ht="7.5" customHeight="1" thickBot="1" x14ac:dyDescent="0.3"/>
    <row r="2" spans="2:11" ht="60" customHeight="1" x14ac:dyDescent="0.25">
      <c r="B2" s="96" t="s">
        <v>16</v>
      </c>
      <c r="C2" s="97"/>
      <c r="D2" s="97"/>
      <c r="E2" s="97"/>
      <c r="F2" s="97"/>
      <c r="G2" s="98"/>
    </row>
    <row r="3" spans="2:11" s="6" customFormat="1" ht="28.5" customHeight="1" x14ac:dyDescent="0.25">
      <c r="B3" s="4" t="s">
        <v>0</v>
      </c>
      <c r="C3" s="23" t="s">
        <v>14</v>
      </c>
      <c r="D3" s="23" t="s">
        <v>15</v>
      </c>
      <c r="E3" s="15" t="s">
        <v>13</v>
      </c>
      <c r="F3" s="53" t="s">
        <v>10</v>
      </c>
      <c r="G3" s="16" t="s">
        <v>11</v>
      </c>
    </row>
    <row r="4" spans="2:11" ht="26.25" customHeight="1" x14ac:dyDescent="0.25">
      <c r="B4" s="7">
        <v>1</v>
      </c>
      <c r="C4" s="24" t="s">
        <v>17</v>
      </c>
      <c r="D4" s="24" t="s">
        <v>18</v>
      </c>
      <c r="E4" s="63">
        <v>10</v>
      </c>
      <c r="F4" s="9">
        <v>22000</v>
      </c>
      <c r="G4" s="21">
        <f>E4*F4</f>
        <v>220000</v>
      </c>
      <c r="K4" s="59"/>
    </row>
    <row r="5" spans="2:11" x14ac:dyDescent="0.25">
      <c r="B5" s="7">
        <v>2</v>
      </c>
      <c r="C5" s="24" t="s">
        <v>19</v>
      </c>
      <c r="D5" s="24" t="s">
        <v>20</v>
      </c>
      <c r="E5" s="63">
        <v>1</v>
      </c>
      <c r="F5" s="29">
        <v>112000</v>
      </c>
      <c r="G5" s="21">
        <f t="shared" ref="G5:G9" si="0">E5*F5</f>
        <v>112000</v>
      </c>
      <c r="K5" s="59"/>
    </row>
    <row r="6" spans="2:11" x14ac:dyDescent="0.25">
      <c r="B6" s="7">
        <v>3</v>
      </c>
      <c r="C6" s="24" t="s">
        <v>21</v>
      </c>
      <c r="D6" s="24" t="s">
        <v>22</v>
      </c>
      <c r="E6" s="63">
        <v>1</v>
      </c>
      <c r="F6" s="29">
        <v>41000</v>
      </c>
      <c r="G6" s="21">
        <f t="shared" si="0"/>
        <v>41000</v>
      </c>
      <c r="K6" s="59"/>
    </row>
    <row r="7" spans="2:11" x14ac:dyDescent="0.25">
      <c r="B7" s="7">
        <v>4</v>
      </c>
      <c r="C7" s="24" t="s">
        <v>23</v>
      </c>
      <c r="D7" s="24" t="s">
        <v>24</v>
      </c>
      <c r="E7" s="63">
        <v>1</v>
      </c>
      <c r="F7" s="29">
        <v>45000</v>
      </c>
      <c r="G7" s="21">
        <f t="shared" si="0"/>
        <v>45000</v>
      </c>
      <c r="K7" s="59"/>
    </row>
    <row r="8" spans="2:11" x14ac:dyDescent="0.25">
      <c r="B8" s="7">
        <v>5</v>
      </c>
      <c r="C8" s="24" t="s">
        <v>25</v>
      </c>
      <c r="D8" s="24" t="s">
        <v>22</v>
      </c>
      <c r="E8" s="63">
        <v>2</v>
      </c>
      <c r="F8" s="29">
        <v>7000</v>
      </c>
      <c r="G8" s="21">
        <f t="shared" si="0"/>
        <v>14000</v>
      </c>
      <c r="K8" s="59"/>
    </row>
    <row r="9" spans="2:11" x14ac:dyDescent="0.25">
      <c r="B9" s="7">
        <v>6</v>
      </c>
      <c r="C9" s="24" t="s">
        <v>26</v>
      </c>
      <c r="D9" s="24" t="s">
        <v>24</v>
      </c>
      <c r="E9" s="63">
        <v>1</v>
      </c>
      <c r="F9" s="29">
        <v>40000</v>
      </c>
      <c r="G9" s="21">
        <f t="shared" si="0"/>
        <v>40000</v>
      </c>
      <c r="K9" s="59"/>
    </row>
    <row r="10" spans="2:11" s="12" customFormat="1" ht="21" customHeight="1" x14ac:dyDescent="0.25">
      <c r="B10" s="55"/>
      <c r="C10" s="99" t="s">
        <v>27</v>
      </c>
      <c r="D10" s="99"/>
      <c r="E10" s="99"/>
      <c r="F10" s="99"/>
      <c r="G10" s="56">
        <f>SUM(G4:G9)</f>
        <v>472000</v>
      </c>
      <c r="H10" s="6"/>
    </row>
    <row r="11" spans="2:11" s="12" customFormat="1" ht="21" customHeight="1" x14ac:dyDescent="0.25">
      <c r="B11" s="55"/>
      <c r="C11" s="99" t="s">
        <v>28</v>
      </c>
      <c r="D11" s="99"/>
      <c r="E11" s="99"/>
      <c r="F11" s="99"/>
      <c r="G11" s="56">
        <v>71</v>
      </c>
      <c r="H11" s="6"/>
    </row>
    <row r="12" spans="2:11" s="12" customFormat="1" ht="21" customHeight="1" thickBot="1" x14ac:dyDescent="0.3">
      <c r="B12" s="57"/>
      <c r="C12" s="100" t="s">
        <v>29</v>
      </c>
      <c r="D12" s="100"/>
      <c r="E12" s="100"/>
      <c r="F12" s="100"/>
      <c r="G12" s="58">
        <f>G10*G11</f>
        <v>33512000</v>
      </c>
      <c r="H12" s="6"/>
    </row>
    <row r="13" spans="2:11" ht="6" customHeight="1" x14ac:dyDescent="0.25"/>
    <row r="16" spans="2:11" x14ac:dyDescent="0.25">
      <c r="B16" s="108" t="s">
        <v>54</v>
      </c>
      <c r="C16" s="108"/>
      <c r="D16" s="108"/>
      <c r="E16" s="108"/>
      <c r="F16" s="108"/>
      <c r="G16" s="108"/>
      <c r="H16" s="108"/>
      <c r="I16" s="108"/>
      <c r="J16" s="108"/>
    </row>
    <row r="17" spans="2:10" x14ac:dyDescent="0.25">
      <c r="B17" s="101" t="s">
        <v>0</v>
      </c>
      <c r="C17" s="101" t="s">
        <v>14</v>
      </c>
      <c r="D17" s="103" t="s">
        <v>15</v>
      </c>
      <c r="E17" s="107" t="s">
        <v>52</v>
      </c>
      <c r="F17" s="107"/>
      <c r="G17" s="107"/>
      <c r="H17" s="107" t="s">
        <v>53</v>
      </c>
      <c r="I17" s="107"/>
      <c r="J17" s="107"/>
    </row>
    <row r="18" spans="2:10" x14ac:dyDescent="0.25">
      <c r="B18" s="102"/>
      <c r="C18" s="102"/>
      <c r="D18" s="104"/>
      <c r="E18" s="15" t="s">
        <v>13</v>
      </c>
      <c r="F18" s="53" t="s">
        <v>10</v>
      </c>
      <c r="G18" s="60" t="s">
        <v>50</v>
      </c>
      <c r="H18" s="60" t="s">
        <v>13</v>
      </c>
      <c r="I18" s="60" t="s">
        <v>10</v>
      </c>
      <c r="J18" s="60" t="s">
        <v>51</v>
      </c>
    </row>
    <row r="19" spans="2:10" x14ac:dyDescent="0.25">
      <c r="B19" s="61">
        <v>1</v>
      </c>
      <c r="C19" s="24" t="s">
        <v>70</v>
      </c>
      <c r="D19" s="24" t="s">
        <v>68</v>
      </c>
      <c r="E19" s="61">
        <v>71</v>
      </c>
      <c r="F19" s="9">
        <v>139900</v>
      </c>
      <c r="G19" s="9">
        <f>E19*F19</f>
        <v>9932900</v>
      </c>
      <c r="H19" s="61">
        <v>142</v>
      </c>
      <c r="I19" s="9">
        <f>F19</f>
        <v>139900</v>
      </c>
      <c r="J19" s="9">
        <f>H19*I19</f>
        <v>19865800</v>
      </c>
    </row>
    <row r="20" spans="2:10" x14ac:dyDescent="0.25">
      <c r="B20" s="61">
        <v>2</v>
      </c>
      <c r="C20" s="24" t="s">
        <v>43</v>
      </c>
      <c r="D20" s="24" t="s">
        <v>20</v>
      </c>
      <c r="E20" s="61">
        <v>1</v>
      </c>
      <c r="F20" s="29">
        <v>115500</v>
      </c>
      <c r="G20" s="9">
        <f t="shared" ref="G20:G26" si="1">E20*F20</f>
        <v>115500</v>
      </c>
      <c r="H20" s="61">
        <f t="shared" ref="H20:H26" si="2">E20*71</f>
        <v>71</v>
      </c>
      <c r="I20" s="9">
        <f t="shared" ref="I20:I26" si="3">F20</f>
        <v>115500</v>
      </c>
      <c r="J20" s="9">
        <f t="shared" ref="J20:J26" si="4">H20*I20</f>
        <v>8200500</v>
      </c>
    </row>
    <row r="21" spans="2:10" x14ac:dyDescent="0.25">
      <c r="B21" s="61">
        <v>3</v>
      </c>
      <c r="C21" s="24" t="s">
        <v>44</v>
      </c>
      <c r="D21" s="24" t="s">
        <v>22</v>
      </c>
      <c r="E21" s="61">
        <v>1</v>
      </c>
      <c r="F21" s="29">
        <v>34600</v>
      </c>
      <c r="G21" s="9">
        <f t="shared" si="1"/>
        <v>34600</v>
      </c>
      <c r="H21" s="61">
        <f t="shared" si="2"/>
        <v>71</v>
      </c>
      <c r="I21" s="9">
        <f t="shared" si="3"/>
        <v>34600</v>
      </c>
      <c r="J21" s="9">
        <f t="shared" si="4"/>
        <v>2456600</v>
      </c>
    </row>
    <row r="22" spans="2:10" x14ac:dyDescent="0.25">
      <c r="B22" s="61">
        <v>4</v>
      </c>
      <c r="C22" s="24" t="s">
        <v>45</v>
      </c>
      <c r="D22" s="24" t="s">
        <v>24</v>
      </c>
      <c r="E22" s="61">
        <v>1</v>
      </c>
      <c r="F22" s="29">
        <v>47800</v>
      </c>
      <c r="G22" s="9">
        <f t="shared" si="1"/>
        <v>47800</v>
      </c>
      <c r="H22" s="61">
        <f t="shared" si="2"/>
        <v>71</v>
      </c>
      <c r="I22" s="9">
        <f t="shared" si="3"/>
        <v>47800</v>
      </c>
      <c r="J22" s="9">
        <f t="shared" si="4"/>
        <v>3393800</v>
      </c>
    </row>
    <row r="23" spans="2:10" x14ac:dyDescent="0.25">
      <c r="B23" s="61">
        <v>5</v>
      </c>
      <c r="C23" s="24" t="s">
        <v>46</v>
      </c>
      <c r="D23" s="24" t="s">
        <v>22</v>
      </c>
      <c r="E23" s="61">
        <v>2</v>
      </c>
      <c r="F23" s="29">
        <v>4800</v>
      </c>
      <c r="G23" s="9">
        <f t="shared" si="1"/>
        <v>9600</v>
      </c>
      <c r="H23" s="61">
        <f t="shared" si="2"/>
        <v>142</v>
      </c>
      <c r="I23" s="9">
        <v>4400</v>
      </c>
      <c r="J23" s="9">
        <f t="shared" si="4"/>
        <v>624800</v>
      </c>
    </row>
    <row r="24" spans="2:10" x14ac:dyDescent="0.25">
      <c r="B24" s="61">
        <v>6</v>
      </c>
      <c r="C24" s="24" t="s">
        <v>47</v>
      </c>
      <c r="D24" s="24" t="s">
        <v>24</v>
      </c>
      <c r="E24" s="61">
        <v>1</v>
      </c>
      <c r="F24" s="29">
        <v>55900</v>
      </c>
      <c r="G24" s="9">
        <f t="shared" si="1"/>
        <v>55900</v>
      </c>
      <c r="H24" s="61">
        <v>68</v>
      </c>
      <c r="I24" s="9">
        <v>56500</v>
      </c>
      <c r="J24" s="9">
        <f t="shared" si="4"/>
        <v>3842000</v>
      </c>
    </row>
    <row r="25" spans="2:10" x14ac:dyDescent="0.25">
      <c r="B25" s="61">
        <v>6</v>
      </c>
      <c r="C25" s="24" t="s">
        <v>47</v>
      </c>
      <c r="D25" s="24" t="s">
        <v>24</v>
      </c>
      <c r="E25" s="61"/>
      <c r="F25" s="29"/>
      <c r="G25" s="9"/>
      <c r="H25" s="61">
        <v>3</v>
      </c>
      <c r="I25" s="9">
        <v>41500</v>
      </c>
      <c r="J25" s="9">
        <f t="shared" ref="J25" si="5">H25*I25</f>
        <v>124500</v>
      </c>
    </row>
    <row r="26" spans="2:10" x14ac:dyDescent="0.25">
      <c r="B26" s="61">
        <v>7</v>
      </c>
      <c r="C26" s="24" t="s">
        <v>56</v>
      </c>
      <c r="D26" s="24" t="s">
        <v>55</v>
      </c>
      <c r="E26" s="61">
        <v>1</v>
      </c>
      <c r="F26" s="29">
        <v>43600</v>
      </c>
      <c r="G26" s="9">
        <f t="shared" si="1"/>
        <v>43600</v>
      </c>
      <c r="H26" s="61">
        <f t="shared" si="2"/>
        <v>71</v>
      </c>
      <c r="I26" s="9">
        <f t="shared" si="3"/>
        <v>43600</v>
      </c>
      <c r="J26" s="9">
        <f t="shared" si="4"/>
        <v>3095600</v>
      </c>
    </row>
    <row r="27" spans="2:10" s="92" customFormat="1" x14ac:dyDescent="0.25">
      <c r="B27" s="90"/>
      <c r="C27" s="99" t="s">
        <v>4</v>
      </c>
      <c r="D27" s="99"/>
      <c r="E27" s="99"/>
      <c r="F27" s="99"/>
      <c r="G27" s="91">
        <f>SUM(G19:G26)</f>
        <v>10239900</v>
      </c>
      <c r="H27" s="91"/>
      <c r="I27" s="91"/>
      <c r="J27" s="91">
        <f t="shared" ref="J27" si="6">SUM(J19:J26)</f>
        <v>41603600</v>
      </c>
    </row>
    <row r="28" spans="2:10" x14ac:dyDescent="0.25">
      <c r="H28" s="105" t="s">
        <v>99</v>
      </c>
      <c r="I28" s="105"/>
      <c r="J28" s="9">
        <v>140000</v>
      </c>
    </row>
    <row r="29" spans="2:10" ht="18.75" x14ac:dyDescent="0.25">
      <c r="H29" s="106" t="s">
        <v>100</v>
      </c>
      <c r="I29" s="106"/>
      <c r="J29" s="93">
        <f>J27+J28</f>
        <v>41743600</v>
      </c>
    </row>
    <row r="30" spans="2:10" x14ac:dyDescent="0.25">
      <c r="J30" s="19"/>
    </row>
    <row r="31" spans="2:10" x14ac:dyDescent="0.25">
      <c r="J31" s="3"/>
    </row>
  </sheetData>
  <mergeCells count="13">
    <mergeCell ref="H28:I28"/>
    <mergeCell ref="H29:I29"/>
    <mergeCell ref="E17:G17"/>
    <mergeCell ref="H17:J17"/>
    <mergeCell ref="B16:J16"/>
    <mergeCell ref="C27:F27"/>
    <mergeCell ref="B2:G2"/>
    <mergeCell ref="C10:F10"/>
    <mergeCell ref="C11:F11"/>
    <mergeCell ref="C12:F12"/>
    <mergeCell ref="B17:B18"/>
    <mergeCell ref="C17:C18"/>
    <mergeCell ref="D17:D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5"/>
  <sheetViews>
    <sheetView zoomScaleNormal="100" workbookViewId="0">
      <selection sqref="A1:F47"/>
    </sheetView>
  </sheetViews>
  <sheetFormatPr defaultColWidth="9.140625" defaultRowHeight="15.75" x14ac:dyDescent="0.25"/>
  <cols>
    <col min="1" max="1" width="1.5703125" style="1" customWidth="1"/>
    <col min="2" max="2" width="5.140625" style="1" bestFit="1" customWidth="1"/>
    <col min="3" max="3" width="9.140625" style="2" customWidth="1"/>
    <col min="4" max="4" width="42.7109375" style="22" customWidth="1"/>
    <col min="5" max="5" width="15.7109375" style="10" customWidth="1"/>
    <col min="6" max="6" width="1.28515625" style="1" customWidth="1"/>
    <col min="7" max="7" width="1.140625" style="1" customWidth="1"/>
    <col min="8" max="8" width="24.5703125" style="1" customWidth="1"/>
    <col min="9" max="16384" width="9.140625" style="1"/>
  </cols>
  <sheetData>
    <row r="1" spans="2:5" ht="8.25" customHeight="1" thickBot="1" x14ac:dyDescent="0.3"/>
    <row r="2" spans="2:5" ht="82.5" customHeight="1" x14ac:dyDescent="0.25">
      <c r="B2" s="109" t="s">
        <v>93</v>
      </c>
      <c r="C2" s="110"/>
      <c r="D2" s="110"/>
      <c r="E2" s="111"/>
    </row>
    <row r="3" spans="2:5" s="6" customFormat="1" ht="18.75" customHeight="1" x14ac:dyDescent="0.25">
      <c r="B3" s="4" t="s">
        <v>0</v>
      </c>
      <c r="C3" s="64" t="s">
        <v>1</v>
      </c>
      <c r="D3" s="23" t="s">
        <v>2</v>
      </c>
      <c r="E3" s="20" t="s">
        <v>3</v>
      </c>
    </row>
    <row r="4" spans="2:5" x14ac:dyDescent="0.25">
      <c r="B4" s="7">
        <v>1</v>
      </c>
      <c r="C4" s="8" t="s">
        <v>30</v>
      </c>
      <c r="D4" s="24" t="s">
        <v>31</v>
      </c>
      <c r="E4" s="21">
        <v>500000</v>
      </c>
    </row>
    <row r="5" spans="2:5" x14ac:dyDescent="0.25">
      <c r="B5" s="7">
        <v>2</v>
      </c>
      <c r="C5" s="8" t="s">
        <v>30</v>
      </c>
      <c r="D5" s="24" t="s">
        <v>32</v>
      </c>
      <c r="E5" s="21">
        <v>500000</v>
      </c>
    </row>
    <row r="6" spans="2:5" x14ac:dyDescent="0.25">
      <c r="B6" s="7">
        <v>3</v>
      </c>
      <c r="C6" s="8" t="s">
        <v>30</v>
      </c>
      <c r="D6" s="24" t="s">
        <v>33</v>
      </c>
      <c r="E6" s="21">
        <v>800000</v>
      </c>
    </row>
    <row r="7" spans="2:5" x14ac:dyDescent="0.25">
      <c r="B7" s="7">
        <v>4</v>
      </c>
      <c r="C7" s="8" t="s">
        <v>30</v>
      </c>
      <c r="D7" s="24" t="s">
        <v>34</v>
      </c>
      <c r="E7" s="21">
        <v>1000000</v>
      </c>
    </row>
    <row r="8" spans="2:5" x14ac:dyDescent="0.25">
      <c r="B8" s="7">
        <v>5</v>
      </c>
      <c r="C8" s="8" t="s">
        <v>30</v>
      </c>
      <c r="D8" s="24" t="s">
        <v>37</v>
      </c>
      <c r="E8" s="21">
        <v>395000</v>
      </c>
    </row>
    <row r="9" spans="2:5" x14ac:dyDescent="0.25">
      <c r="B9" s="7">
        <v>6</v>
      </c>
      <c r="C9" s="8" t="s">
        <v>38</v>
      </c>
      <c r="D9" s="24" t="s">
        <v>39</v>
      </c>
      <c r="E9" s="21">
        <v>1000000</v>
      </c>
    </row>
    <row r="10" spans="2:5" x14ac:dyDescent="0.25">
      <c r="B10" s="7">
        <v>7</v>
      </c>
      <c r="C10" s="8" t="s">
        <v>38</v>
      </c>
      <c r="D10" s="24" t="s">
        <v>40</v>
      </c>
      <c r="E10" s="21">
        <v>1000000</v>
      </c>
    </row>
    <row r="11" spans="2:5" x14ac:dyDescent="0.25">
      <c r="B11" s="7">
        <v>8</v>
      </c>
      <c r="C11" s="8" t="s">
        <v>38</v>
      </c>
      <c r="D11" s="24" t="s">
        <v>41</v>
      </c>
      <c r="E11" s="21">
        <v>500000</v>
      </c>
    </row>
    <row r="12" spans="2:5" x14ac:dyDescent="0.25">
      <c r="B12" s="7">
        <v>9</v>
      </c>
      <c r="C12" s="8" t="s">
        <v>38</v>
      </c>
      <c r="D12" s="24" t="s">
        <v>42</v>
      </c>
      <c r="E12" s="21">
        <v>1000000</v>
      </c>
    </row>
    <row r="13" spans="2:5" x14ac:dyDescent="0.25">
      <c r="B13" s="7">
        <v>10</v>
      </c>
      <c r="C13" s="8" t="s">
        <v>49</v>
      </c>
      <c r="D13" s="24" t="s">
        <v>48</v>
      </c>
      <c r="E13" s="21">
        <v>470000</v>
      </c>
    </row>
    <row r="14" spans="2:5" x14ac:dyDescent="0.25">
      <c r="B14" s="7">
        <v>11</v>
      </c>
      <c r="C14" s="8" t="s">
        <v>49</v>
      </c>
      <c r="D14" s="24" t="s">
        <v>59</v>
      </c>
      <c r="E14" s="21">
        <v>500000</v>
      </c>
    </row>
    <row r="15" spans="2:5" x14ac:dyDescent="0.25">
      <c r="B15" s="7">
        <v>12</v>
      </c>
      <c r="C15" s="8" t="s">
        <v>57</v>
      </c>
      <c r="D15" s="24" t="s">
        <v>58</v>
      </c>
      <c r="E15" s="21">
        <v>1000000</v>
      </c>
    </row>
    <row r="16" spans="2:5" x14ac:dyDescent="0.25">
      <c r="B16" s="7">
        <v>13</v>
      </c>
      <c r="C16" s="8" t="s">
        <v>61</v>
      </c>
      <c r="D16" s="24" t="s">
        <v>60</v>
      </c>
      <c r="E16" s="21">
        <v>1500000</v>
      </c>
    </row>
    <row r="17" spans="2:5" x14ac:dyDescent="0.25">
      <c r="B17" s="7">
        <v>14</v>
      </c>
      <c r="C17" s="8" t="s">
        <v>62</v>
      </c>
      <c r="D17" s="24" t="s">
        <v>63</v>
      </c>
      <c r="E17" s="21">
        <v>1500000</v>
      </c>
    </row>
    <row r="18" spans="2:5" x14ac:dyDescent="0.25">
      <c r="B18" s="7">
        <v>15</v>
      </c>
      <c r="C18" s="8" t="s">
        <v>62</v>
      </c>
      <c r="D18" s="24" t="s">
        <v>64</v>
      </c>
      <c r="E18" s="21">
        <v>2000000</v>
      </c>
    </row>
    <row r="19" spans="2:5" x14ac:dyDescent="0.25">
      <c r="B19" s="7">
        <v>16</v>
      </c>
      <c r="C19" s="8" t="s">
        <v>62</v>
      </c>
      <c r="D19" s="24" t="s">
        <v>65</v>
      </c>
      <c r="E19" s="21">
        <v>5000000</v>
      </c>
    </row>
    <row r="20" spans="2:5" x14ac:dyDescent="0.25">
      <c r="B20" s="7">
        <v>17</v>
      </c>
      <c r="C20" s="8" t="s">
        <v>72</v>
      </c>
      <c r="D20" s="24" t="s">
        <v>73</v>
      </c>
      <c r="E20" s="21">
        <v>21300000</v>
      </c>
    </row>
    <row r="21" spans="2:5" x14ac:dyDescent="0.25">
      <c r="B21" s="7">
        <v>18</v>
      </c>
      <c r="C21" s="8" t="s">
        <v>91</v>
      </c>
      <c r="D21" s="24" t="s">
        <v>92</v>
      </c>
      <c r="E21" s="21">
        <v>1000000</v>
      </c>
    </row>
    <row r="22" spans="2:5" hidden="1" x14ac:dyDescent="0.25">
      <c r="B22" s="7">
        <v>19</v>
      </c>
      <c r="C22" s="8"/>
      <c r="D22" s="24"/>
      <c r="E22" s="21"/>
    </row>
    <row r="23" spans="2:5" hidden="1" x14ac:dyDescent="0.25">
      <c r="B23" s="7">
        <v>20</v>
      </c>
      <c r="C23" s="8"/>
      <c r="D23" s="24"/>
      <c r="E23" s="21"/>
    </row>
    <row r="24" spans="2:5" hidden="1" x14ac:dyDescent="0.25">
      <c r="B24" s="7">
        <v>21</v>
      </c>
      <c r="C24" s="8"/>
      <c r="D24" s="24"/>
      <c r="E24" s="21"/>
    </row>
    <row r="25" spans="2:5" hidden="1" x14ac:dyDescent="0.25">
      <c r="B25" s="7">
        <v>22</v>
      </c>
      <c r="C25" s="8"/>
      <c r="D25" s="24"/>
      <c r="E25" s="21"/>
    </row>
    <row r="26" spans="2:5" hidden="1" x14ac:dyDescent="0.25">
      <c r="B26" s="7">
        <v>23</v>
      </c>
      <c r="C26" s="8"/>
      <c r="D26" s="24"/>
      <c r="E26" s="21"/>
    </row>
    <row r="27" spans="2:5" hidden="1" x14ac:dyDescent="0.25">
      <c r="B27" s="7">
        <v>24</v>
      </c>
      <c r="C27" s="8"/>
      <c r="D27" s="24"/>
      <c r="E27" s="21"/>
    </row>
    <row r="28" spans="2:5" hidden="1" x14ac:dyDescent="0.25">
      <c r="B28" s="7">
        <v>25</v>
      </c>
      <c r="C28" s="8"/>
      <c r="D28" s="24"/>
      <c r="E28" s="21"/>
    </row>
    <row r="29" spans="2:5" hidden="1" x14ac:dyDescent="0.25">
      <c r="B29" s="7">
        <v>26</v>
      </c>
      <c r="C29" s="8"/>
      <c r="D29" s="24"/>
      <c r="E29" s="21"/>
    </row>
    <row r="30" spans="2:5" hidden="1" x14ac:dyDescent="0.25">
      <c r="B30" s="7">
        <v>27</v>
      </c>
      <c r="C30" s="8"/>
      <c r="D30" s="24"/>
      <c r="E30" s="21"/>
    </row>
    <row r="31" spans="2:5" hidden="1" x14ac:dyDescent="0.25">
      <c r="B31" s="7">
        <v>28</v>
      </c>
      <c r="C31" s="8"/>
      <c r="D31" s="24"/>
      <c r="E31" s="21"/>
    </row>
    <row r="32" spans="2:5" hidden="1" x14ac:dyDescent="0.25">
      <c r="B32" s="7">
        <v>29</v>
      </c>
      <c r="C32" s="8"/>
      <c r="D32" s="24"/>
      <c r="E32" s="21"/>
    </row>
    <row r="33" spans="2:8" hidden="1" x14ac:dyDescent="0.25">
      <c r="B33" s="7">
        <v>30</v>
      </c>
      <c r="C33" s="8"/>
      <c r="D33" s="24"/>
      <c r="E33" s="21"/>
    </row>
    <row r="34" spans="2:8" hidden="1" x14ac:dyDescent="0.25">
      <c r="B34" s="7">
        <v>31</v>
      </c>
      <c r="C34" s="8"/>
      <c r="D34" s="24"/>
      <c r="E34" s="21"/>
    </row>
    <row r="35" spans="2:8" hidden="1" x14ac:dyDescent="0.25">
      <c r="B35" s="7">
        <v>32</v>
      </c>
      <c r="C35" s="8"/>
      <c r="D35" s="25"/>
      <c r="E35" s="21"/>
    </row>
    <row r="36" spans="2:8" hidden="1" x14ac:dyDescent="0.25">
      <c r="B36" s="7">
        <v>33</v>
      </c>
      <c r="C36" s="8"/>
      <c r="D36" s="25"/>
      <c r="E36" s="21"/>
    </row>
    <row r="37" spans="2:8" hidden="1" x14ac:dyDescent="0.25">
      <c r="B37" s="7">
        <v>34</v>
      </c>
      <c r="C37" s="8"/>
      <c r="D37" s="25"/>
      <c r="E37" s="21"/>
    </row>
    <row r="38" spans="2:8" hidden="1" x14ac:dyDescent="0.25">
      <c r="B38" s="7">
        <v>35</v>
      </c>
      <c r="C38" s="8"/>
      <c r="D38" s="25"/>
      <c r="E38" s="21"/>
      <c r="H38" s="30"/>
    </row>
    <row r="39" spans="2:8" hidden="1" x14ac:dyDescent="0.25">
      <c r="B39" s="7">
        <v>36</v>
      </c>
      <c r="C39" s="8"/>
      <c r="D39" s="25"/>
      <c r="E39" s="21"/>
    </row>
    <row r="40" spans="2:8" hidden="1" x14ac:dyDescent="0.25">
      <c r="B40" s="7">
        <v>37</v>
      </c>
      <c r="C40" s="8"/>
      <c r="D40" s="25"/>
      <c r="E40" s="21"/>
    </row>
    <row r="41" spans="2:8" hidden="1" x14ac:dyDescent="0.25">
      <c r="B41" s="7">
        <v>38</v>
      </c>
      <c r="C41" s="8"/>
      <c r="D41" s="25"/>
      <c r="E41" s="21"/>
    </row>
    <row r="42" spans="2:8" hidden="1" x14ac:dyDescent="0.25">
      <c r="B42" s="7">
        <v>39</v>
      </c>
      <c r="C42" s="8"/>
      <c r="D42" s="25"/>
      <c r="E42" s="21"/>
    </row>
    <row r="43" spans="2:8" hidden="1" x14ac:dyDescent="0.25">
      <c r="B43" s="7">
        <v>40</v>
      </c>
      <c r="C43" s="8"/>
      <c r="D43" s="25"/>
      <c r="E43" s="21"/>
    </row>
    <row r="44" spans="2:8" hidden="1" x14ac:dyDescent="0.25">
      <c r="B44" s="7">
        <v>41</v>
      </c>
      <c r="C44" s="28"/>
      <c r="D44" s="25"/>
      <c r="E44" s="21"/>
    </row>
    <row r="45" spans="2:8" hidden="1" x14ac:dyDescent="0.25">
      <c r="B45" s="7">
        <v>42</v>
      </c>
      <c r="C45" s="28"/>
      <c r="D45" s="25"/>
      <c r="E45" s="21"/>
    </row>
    <row r="46" spans="2:8" ht="19.5" thickBot="1" x14ac:dyDescent="0.3">
      <c r="B46" s="112" t="s">
        <v>4</v>
      </c>
      <c r="C46" s="113"/>
      <c r="D46" s="113"/>
      <c r="E46" s="65">
        <f>SUM(E4:E45)</f>
        <v>40965000</v>
      </c>
    </row>
    <row r="47" spans="2:8" s="27" customFormat="1" ht="5.25" customHeight="1" x14ac:dyDescent="0.25">
      <c r="B47" s="26"/>
      <c r="C47" s="26"/>
      <c r="D47" s="26"/>
      <c r="E47" s="26"/>
    </row>
    <row r="48" spans="2:8" s="66" customFormat="1" x14ac:dyDescent="0.25"/>
    <row r="49" spans="3:5" x14ac:dyDescent="0.25">
      <c r="C49" s="1"/>
      <c r="D49" s="1"/>
      <c r="E49" s="1"/>
    </row>
    <row r="50" spans="3:5" x14ac:dyDescent="0.25">
      <c r="C50" s="1"/>
      <c r="D50" s="1"/>
      <c r="E50" s="1"/>
    </row>
    <row r="51" spans="3:5" x14ac:dyDescent="0.25">
      <c r="C51" s="1"/>
      <c r="D51" s="1"/>
      <c r="E51" s="1"/>
    </row>
    <row r="52" spans="3:5" x14ac:dyDescent="0.25">
      <c r="C52" s="1"/>
      <c r="D52" s="1"/>
      <c r="E52" s="1"/>
    </row>
    <row r="53" spans="3:5" x14ac:dyDescent="0.25">
      <c r="C53" s="1"/>
      <c r="D53" s="1"/>
      <c r="E53" s="1"/>
    </row>
    <row r="54" spans="3:5" x14ac:dyDescent="0.25">
      <c r="C54" s="1"/>
      <c r="D54" s="1"/>
      <c r="E54" s="1"/>
    </row>
    <row r="55" spans="3:5" x14ac:dyDescent="0.25">
      <c r="C55" s="1"/>
      <c r="D55" s="1"/>
      <c r="E55" s="1"/>
    </row>
    <row r="56" spans="3:5" x14ac:dyDescent="0.25">
      <c r="C56" s="1"/>
      <c r="D56" s="1"/>
      <c r="E56" s="1"/>
    </row>
    <row r="57" spans="3:5" x14ac:dyDescent="0.25">
      <c r="C57" s="1"/>
      <c r="D57" s="1"/>
      <c r="E57" s="1"/>
    </row>
    <row r="65" ht="7.5" customHeight="1" x14ac:dyDescent="0.25"/>
  </sheetData>
  <mergeCells count="2">
    <mergeCell ref="B2:E2"/>
    <mergeCell ref="B46:D46"/>
  </mergeCells>
  <printOptions horizontalCentered="1"/>
  <pageMargins left="0.2" right="0.2" top="0.2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3"/>
  <sheetViews>
    <sheetView workbookViewId="0">
      <selection activeCell="E27" sqref="E27"/>
    </sheetView>
  </sheetViews>
  <sheetFormatPr defaultRowHeight="15.75" x14ac:dyDescent="0.25"/>
  <cols>
    <col min="1" max="1" width="1.28515625" style="74" customWidth="1"/>
    <col min="2" max="2" width="9.140625" style="74"/>
    <col min="3" max="3" width="32.7109375" style="74" customWidth="1"/>
    <col min="4" max="4" width="10.5703125" style="74" customWidth="1"/>
    <col min="5" max="5" width="13.5703125" style="74" customWidth="1"/>
    <col min="6" max="6" width="1.140625" style="74" customWidth="1"/>
    <col min="7" max="16384" width="9.140625" style="74"/>
  </cols>
  <sheetData>
    <row r="1" spans="2:5" ht="6.75" customHeight="1" thickBot="1" x14ac:dyDescent="0.3"/>
    <row r="2" spans="2:5" ht="60" customHeight="1" x14ac:dyDescent="0.25">
      <c r="B2" s="71"/>
      <c r="C2" s="117" t="s">
        <v>69</v>
      </c>
      <c r="D2" s="118"/>
      <c r="E2" s="119"/>
    </row>
    <row r="3" spans="2:5" ht="39.75" customHeight="1" x14ac:dyDescent="0.25">
      <c r="B3" s="114" t="s">
        <v>96</v>
      </c>
      <c r="C3" s="115"/>
      <c r="D3" s="115"/>
      <c r="E3" s="116"/>
    </row>
    <row r="4" spans="2:5" x14ac:dyDescent="0.25">
      <c r="B4" s="67" t="s">
        <v>0</v>
      </c>
      <c r="C4" s="68" t="s">
        <v>14</v>
      </c>
      <c r="D4" s="68" t="s">
        <v>67</v>
      </c>
      <c r="E4" s="69" t="s">
        <v>13</v>
      </c>
    </row>
    <row r="5" spans="2:5" x14ac:dyDescent="0.25">
      <c r="B5" s="7">
        <v>1</v>
      </c>
      <c r="C5" s="70" t="s">
        <v>70</v>
      </c>
      <c r="D5" s="88" t="s">
        <v>68</v>
      </c>
      <c r="E5" s="21">
        <v>142</v>
      </c>
    </row>
    <row r="6" spans="2:5" x14ac:dyDescent="0.25">
      <c r="B6" s="7">
        <v>2</v>
      </c>
      <c r="C6" s="70" t="s">
        <v>43</v>
      </c>
      <c r="D6" s="88" t="s">
        <v>20</v>
      </c>
      <c r="E6" s="21">
        <v>71</v>
      </c>
    </row>
    <row r="7" spans="2:5" x14ac:dyDescent="0.25">
      <c r="B7" s="7">
        <v>3</v>
      </c>
      <c r="C7" s="70" t="s">
        <v>44</v>
      </c>
      <c r="D7" s="88" t="s">
        <v>22</v>
      </c>
      <c r="E7" s="21">
        <v>71</v>
      </c>
    </row>
    <row r="8" spans="2:5" x14ac:dyDescent="0.25">
      <c r="B8" s="7">
        <v>4</v>
      </c>
      <c r="C8" s="70" t="s">
        <v>45</v>
      </c>
      <c r="D8" s="88" t="s">
        <v>24</v>
      </c>
      <c r="E8" s="21">
        <v>71</v>
      </c>
    </row>
    <row r="9" spans="2:5" x14ac:dyDescent="0.25">
      <c r="B9" s="7">
        <v>5</v>
      </c>
      <c r="C9" s="70" t="s">
        <v>46</v>
      </c>
      <c r="D9" s="88" t="s">
        <v>22</v>
      </c>
      <c r="E9" s="21">
        <v>142</v>
      </c>
    </row>
    <row r="10" spans="2:5" x14ac:dyDescent="0.25">
      <c r="B10" s="7">
        <v>6</v>
      </c>
      <c r="C10" s="70" t="s">
        <v>47</v>
      </c>
      <c r="D10" s="88" t="s">
        <v>24</v>
      </c>
      <c r="E10" s="21">
        <v>71</v>
      </c>
    </row>
    <row r="11" spans="2:5" x14ac:dyDescent="0.25">
      <c r="B11" s="7">
        <v>7</v>
      </c>
      <c r="C11" s="70" t="s">
        <v>56</v>
      </c>
      <c r="D11" s="88" t="s">
        <v>55</v>
      </c>
      <c r="E11" s="21">
        <v>71</v>
      </c>
    </row>
    <row r="12" spans="2:5" ht="23.25" customHeight="1" thickBot="1" x14ac:dyDescent="0.3">
      <c r="B12" s="120" t="s">
        <v>71</v>
      </c>
      <c r="C12" s="121"/>
      <c r="D12" s="121"/>
      <c r="E12" s="122"/>
    </row>
    <row r="13" spans="2:5" ht="5.25" customHeight="1" x14ac:dyDescent="0.25">
      <c r="B13" s="87"/>
      <c r="C13" s="72"/>
      <c r="D13" s="73"/>
      <c r="E13" s="10"/>
    </row>
  </sheetData>
  <mergeCells count="3">
    <mergeCell ref="B3:E3"/>
    <mergeCell ref="C2:E2"/>
    <mergeCell ref="B12:E12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workbookViewId="0">
      <selection sqref="A1:H19"/>
    </sheetView>
  </sheetViews>
  <sheetFormatPr defaultColWidth="9.140625" defaultRowHeight="15.75" x14ac:dyDescent="0.25"/>
  <cols>
    <col min="1" max="1" width="1.28515625" style="1" customWidth="1"/>
    <col min="2" max="2" width="5.85546875" style="2" customWidth="1"/>
    <col min="3" max="3" width="12.42578125" style="2" customWidth="1"/>
    <col min="4" max="4" width="40.28515625" style="22" bestFit="1" customWidth="1"/>
    <col min="5" max="6" width="17.140625" style="3" customWidth="1"/>
    <col min="7" max="7" width="26.42578125" style="1" customWidth="1"/>
    <col min="8" max="8" width="1.140625" style="1" customWidth="1"/>
    <col min="9" max="9" width="9.140625" style="1"/>
    <col min="10" max="10" width="10.140625" style="1" bestFit="1" customWidth="1"/>
    <col min="11" max="11" width="9.140625" style="1"/>
    <col min="12" max="12" width="15.7109375" style="1" bestFit="1" customWidth="1"/>
    <col min="13" max="16384" width="9.140625" style="1"/>
  </cols>
  <sheetData>
    <row r="1" spans="2:12" ht="7.5" customHeight="1" thickBot="1" x14ac:dyDescent="0.3"/>
    <row r="2" spans="2:12" ht="60" customHeight="1" x14ac:dyDescent="0.25">
      <c r="B2" s="123" t="s">
        <v>35</v>
      </c>
      <c r="C2" s="124"/>
      <c r="D2" s="124"/>
      <c r="E2" s="124"/>
      <c r="F2" s="124"/>
      <c r="G2" s="125"/>
    </row>
    <row r="3" spans="2:12" s="6" customFormat="1" ht="21" customHeight="1" x14ac:dyDescent="0.25">
      <c r="B3" s="4" t="s">
        <v>0</v>
      </c>
      <c r="C3" s="5" t="s">
        <v>1</v>
      </c>
      <c r="D3" s="23" t="s">
        <v>5</v>
      </c>
      <c r="E3" s="15" t="s">
        <v>6</v>
      </c>
      <c r="F3" s="15" t="s">
        <v>7</v>
      </c>
      <c r="G3" s="16" t="s">
        <v>8</v>
      </c>
    </row>
    <row r="4" spans="2:12" ht="26.25" customHeight="1" x14ac:dyDescent="0.25">
      <c r="B4" s="7">
        <v>1</v>
      </c>
      <c r="C4" s="8" t="s">
        <v>66</v>
      </c>
      <c r="D4" s="24" t="s">
        <v>9</v>
      </c>
      <c r="E4" s="9">
        <v>18665000</v>
      </c>
      <c r="F4" s="9"/>
      <c r="G4" s="17"/>
    </row>
    <row r="5" spans="2:12" ht="47.25" x14ac:dyDescent="0.25">
      <c r="B5" s="7">
        <v>2</v>
      </c>
      <c r="C5" s="8" t="s">
        <v>74</v>
      </c>
      <c r="D5" s="24" t="s">
        <v>75</v>
      </c>
      <c r="E5" s="9"/>
      <c r="F5" s="29">
        <v>3000000</v>
      </c>
      <c r="G5" s="18" t="s">
        <v>76</v>
      </c>
      <c r="I5" s="1" t="s">
        <v>18</v>
      </c>
      <c r="J5" s="1">
        <v>710</v>
      </c>
      <c r="K5" s="1">
        <v>17800</v>
      </c>
      <c r="L5" s="3">
        <f>J5*K5</f>
        <v>12638000</v>
      </c>
    </row>
    <row r="6" spans="2:12" x14ac:dyDescent="0.25">
      <c r="B6" s="7">
        <v>3</v>
      </c>
      <c r="C6" s="8" t="s">
        <v>79</v>
      </c>
      <c r="D6" s="24" t="s">
        <v>80</v>
      </c>
      <c r="E6" s="9">
        <v>21300000</v>
      </c>
      <c r="F6" s="29"/>
      <c r="G6" s="18"/>
      <c r="L6" s="19">
        <f>L5-F5</f>
        <v>9638000</v>
      </c>
    </row>
    <row r="7" spans="2:12" ht="47.25" x14ac:dyDescent="0.25">
      <c r="B7" s="7">
        <v>4</v>
      </c>
      <c r="C7" s="8" t="s">
        <v>82</v>
      </c>
      <c r="D7" s="24" t="s">
        <v>83</v>
      </c>
      <c r="E7" s="9"/>
      <c r="F7" s="29">
        <v>580000</v>
      </c>
      <c r="G7" s="18" t="s">
        <v>81</v>
      </c>
    </row>
    <row r="8" spans="2:12" ht="26.25" customHeight="1" x14ac:dyDescent="0.25">
      <c r="B8" s="7">
        <v>5</v>
      </c>
      <c r="C8" s="54" t="s">
        <v>84</v>
      </c>
      <c r="D8" s="24" t="s">
        <v>85</v>
      </c>
      <c r="E8" s="9"/>
      <c r="F8" s="29">
        <v>380000</v>
      </c>
      <c r="G8" s="18"/>
    </row>
    <row r="9" spans="2:12" x14ac:dyDescent="0.25">
      <c r="B9" s="7">
        <v>6</v>
      </c>
      <c r="C9" s="54" t="s">
        <v>86</v>
      </c>
      <c r="D9" s="24" t="s">
        <v>87</v>
      </c>
      <c r="E9" s="9"/>
      <c r="F9" s="29">
        <v>150000</v>
      </c>
      <c r="G9" s="18"/>
    </row>
    <row r="10" spans="2:12" ht="47.25" x14ac:dyDescent="0.25">
      <c r="B10" s="7">
        <v>7</v>
      </c>
      <c r="C10" s="54" t="s">
        <v>89</v>
      </c>
      <c r="D10" s="24" t="s">
        <v>88</v>
      </c>
      <c r="E10" s="9"/>
      <c r="F10" s="29">
        <v>9600000</v>
      </c>
      <c r="G10" s="18" t="s">
        <v>76</v>
      </c>
      <c r="K10"/>
    </row>
    <row r="11" spans="2:12" x14ac:dyDescent="0.25">
      <c r="B11" s="7">
        <v>8</v>
      </c>
      <c r="C11" s="54" t="s">
        <v>89</v>
      </c>
      <c r="D11" s="24" t="s">
        <v>90</v>
      </c>
      <c r="E11" s="9"/>
      <c r="F11" s="29">
        <v>21300000</v>
      </c>
      <c r="G11" s="18"/>
    </row>
    <row r="12" spans="2:12" hidden="1" x14ac:dyDescent="0.25">
      <c r="B12" s="7">
        <v>9</v>
      </c>
      <c r="C12" s="54"/>
      <c r="D12" s="24"/>
      <c r="E12" s="9"/>
      <c r="F12" s="29"/>
      <c r="G12" s="18"/>
    </row>
    <row r="13" spans="2:12" hidden="1" x14ac:dyDescent="0.25">
      <c r="B13" s="7">
        <v>10</v>
      </c>
      <c r="C13" s="8"/>
      <c r="D13" s="24"/>
      <c r="E13" s="9"/>
      <c r="F13" s="9"/>
      <c r="G13" s="18"/>
    </row>
    <row r="14" spans="2:12" hidden="1" x14ac:dyDescent="0.25">
      <c r="B14" s="7">
        <v>11</v>
      </c>
      <c r="C14" s="8"/>
      <c r="D14" s="24"/>
      <c r="E14" s="9"/>
      <c r="F14" s="9"/>
      <c r="G14" s="18"/>
    </row>
    <row r="15" spans="2:12" hidden="1" x14ac:dyDescent="0.25">
      <c r="B15" s="7">
        <v>12</v>
      </c>
      <c r="C15" s="8"/>
      <c r="D15" s="24"/>
      <c r="E15" s="9"/>
      <c r="F15" s="9"/>
      <c r="G15" s="18"/>
    </row>
    <row r="16" spans="2:12" hidden="1" x14ac:dyDescent="0.25">
      <c r="B16" s="7">
        <v>13</v>
      </c>
      <c r="C16" s="8"/>
      <c r="D16" s="24"/>
      <c r="E16" s="9"/>
      <c r="F16" s="9"/>
      <c r="G16" s="18"/>
    </row>
    <row r="17" spans="2:7" s="12" customFormat="1" ht="21" customHeight="1" x14ac:dyDescent="0.25">
      <c r="B17" s="31"/>
      <c r="C17" s="32"/>
      <c r="D17" s="33" t="s">
        <v>4</v>
      </c>
      <c r="E17" s="34">
        <f>SUM(E4:E16)</f>
        <v>39965000</v>
      </c>
      <c r="F17" s="34">
        <f>SUM(F4:F16)</f>
        <v>35010000</v>
      </c>
      <c r="G17" s="35"/>
    </row>
    <row r="18" spans="2:7" s="11" customFormat="1" ht="42.75" customHeight="1" thickBot="1" x14ac:dyDescent="0.3">
      <c r="B18" s="13"/>
      <c r="C18" s="14"/>
      <c r="D18" s="126" t="s">
        <v>12</v>
      </c>
      <c r="E18" s="126"/>
      <c r="F18" s="94">
        <f>E17-F17</f>
        <v>4955000</v>
      </c>
      <c r="G18" s="95" t="s">
        <v>101</v>
      </c>
    </row>
    <row r="19" spans="2:7" ht="6" customHeight="1" x14ac:dyDescent="0.25"/>
  </sheetData>
  <mergeCells count="2">
    <mergeCell ref="B2:G2"/>
    <mergeCell ref="D18:E1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tabSelected="1" workbookViewId="0">
      <selection activeCell="E21" sqref="E21"/>
    </sheetView>
  </sheetViews>
  <sheetFormatPr defaultColWidth="9.140625" defaultRowHeight="18.75" x14ac:dyDescent="0.3"/>
  <cols>
    <col min="1" max="1" width="1.42578125" style="36" customWidth="1"/>
    <col min="2" max="2" width="7" style="38" customWidth="1"/>
    <col min="3" max="3" width="55.140625" style="36" customWidth="1"/>
    <col min="4" max="5" width="17.5703125" style="39" bestFit="1" customWidth="1"/>
    <col min="6" max="6" width="1.28515625" style="36" customWidth="1"/>
    <col min="7" max="16384" width="9.140625" style="36"/>
  </cols>
  <sheetData>
    <row r="1" spans="2:7" ht="7.5" customHeight="1" thickBot="1" x14ac:dyDescent="0.35"/>
    <row r="2" spans="2:7" s="37" customFormat="1" ht="59.25" customHeight="1" x14ac:dyDescent="0.25">
      <c r="B2" s="109" t="s">
        <v>36</v>
      </c>
      <c r="C2" s="110"/>
      <c r="D2" s="110"/>
      <c r="E2" s="111"/>
      <c r="F2" s="40"/>
      <c r="G2" s="40"/>
    </row>
    <row r="3" spans="2:7" s="42" customFormat="1" x14ac:dyDescent="0.3">
      <c r="B3" s="132" t="s">
        <v>0</v>
      </c>
      <c r="C3" s="133" t="s">
        <v>5</v>
      </c>
      <c r="D3" s="130" t="s">
        <v>3</v>
      </c>
      <c r="E3" s="131"/>
    </row>
    <row r="4" spans="2:7" s="42" customFormat="1" x14ac:dyDescent="0.3">
      <c r="B4" s="132"/>
      <c r="C4" s="133"/>
      <c r="D4" s="41" t="s">
        <v>6</v>
      </c>
      <c r="E4" s="47" t="s">
        <v>7</v>
      </c>
    </row>
    <row r="5" spans="2:7" x14ac:dyDescent="0.3">
      <c r="B5" s="48">
        <v>1</v>
      </c>
      <c r="C5" s="43" t="s">
        <v>94</v>
      </c>
      <c r="D5" s="44">
        <f>'4.2 Thống kê ủng hộ'!E46</f>
        <v>40965000</v>
      </c>
      <c r="E5" s="49"/>
    </row>
    <row r="6" spans="2:7" x14ac:dyDescent="0.3">
      <c r="B6" s="48">
        <v>2</v>
      </c>
      <c r="C6" s="43" t="str">
        <f>'4.3 Báo cáo thu chi'!D11</f>
        <v>Lì xì (71 cái * 300k)</v>
      </c>
      <c r="D6" s="44"/>
      <c r="E6" s="49">
        <f>'4.3 Báo cáo thu chi'!F11</f>
        <v>21300000</v>
      </c>
    </row>
    <row r="7" spans="2:7" x14ac:dyDescent="0.3">
      <c r="B7" s="48">
        <v>3</v>
      </c>
      <c r="C7" s="43" t="s">
        <v>95</v>
      </c>
      <c r="D7" s="44"/>
      <c r="E7" s="49">
        <f>'4.3 Báo cáo thu chi'!F5+'4.3 Báo cáo thu chi'!F10</f>
        <v>12600000</v>
      </c>
    </row>
    <row r="8" spans="2:7" x14ac:dyDescent="0.3">
      <c r="B8" s="48">
        <v>4</v>
      </c>
      <c r="C8" s="43" t="str">
        <f>'4.3 Báo cáo thu chi'!D7</f>
        <v>TT tiền in banner</v>
      </c>
      <c r="D8" s="44"/>
      <c r="E8" s="49">
        <f>'4.3 Báo cáo thu chi'!F7</f>
        <v>580000</v>
      </c>
    </row>
    <row r="9" spans="2:7" x14ac:dyDescent="0.3">
      <c r="B9" s="48">
        <v>5</v>
      </c>
      <c r="C9" s="43" t="str">
        <f>'4.3 Báo cáo thu chi'!D8</f>
        <v>Mua túi đựng quà + băng dính</v>
      </c>
      <c r="D9" s="44"/>
      <c r="E9" s="49">
        <f>'4.3 Báo cáo thu chi'!F8</f>
        <v>380000</v>
      </c>
    </row>
    <row r="10" spans="2:7" x14ac:dyDescent="0.3">
      <c r="B10" s="48">
        <v>6</v>
      </c>
      <c r="C10" s="43" t="str">
        <f>'4.3 Báo cáo thu chi'!D9</f>
        <v>Thuê người bốc hàng xuống địa điểm tập kết</v>
      </c>
      <c r="D10" s="44"/>
      <c r="E10" s="49">
        <f>'4.3 Báo cáo thu chi'!F9</f>
        <v>150000</v>
      </c>
    </row>
    <row r="11" spans="2:7" s="42" customFormat="1" x14ac:dyDescent="0.3">
      <c r="B11" s="50"/>
      <c r="C11" s="45" t="s">
        <v>4</v>
      </c>
      <c r="D11" s="46">
        <f>SUM(D5:D10)</f>
        <v>40965000</v>
      </c>
      <c r="E11" s="51">
        <f>SUM(E5:E10)</f>
        <v>35010000</v>
      </c>
    </row>
    <row r="12" spans="2:7" s="42" customFormat="1" ht="38.25" thickBot="1" x14ac:dyDescent="0.35">
      <c r="B12" s="52"/>
      <c r="C12" s="89" t="s">
        <v>97</v>
      </c>
      <c r="D12" s="134">
        <f>D11-E11</f>
        <v>5955000</v>
      </c>
      <c r="E12" s="135"/>
    </row>
    <row r="13" spans="2:7" s="42" customFormat="1" ht="65.25" customHeight="1" thickBot="1" x14ac:dyDescent="0.35">
      <c r="B13" s="127" t="s">
        <v>98</v>
      </c>
      <c r="C13" s="128"/>
      <c r="D13" s="128"/>
      <c r="E13" s="129"/>
    </row>
    <row r="14" spans="2:7" ht="6.75" customHeight="1" x14ac:dyDescent="0.3"/>
  </sheetData>
  <mergeCells count="6">
    <mergeCell ref="B2:E2"/>
    <mergeCell ref="B13:E13"/>
    <mergeCell ref="D3:E3"/>
    <mergeCell ref="B3:B4"/>
    <mergeCell ref="C3:C4"/>
    <mergeCell ref="D12:E12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J23"/>
  <sheetViews>
    <sheetView workbookViewId="0">
      <selection activeCell="L27" sqref="L27"/>
    </sheetView>
  </sheetViews>
  <sheetFormatPr defaultRowHeight="15" x14ac:dyDescent="0.25"/>
  <cols>
    <col min="1" max="1" width="17.28515625" style="75" customWidth="1"/>
    <col min="2" max="16384" width="9.140625" style="75"/>
  </cols>
  <sheetData>
    <row r="8" spans="1:9" ht="15.75" thickBot="1" x14ac:dyDescent="0.3"/>
    <row r="9" spans="1:9" x14ac:dyDescent="0.25">
      <c r="A9" s="78"/>
      <c r="B9" s="79"/>
      <c r="C9" s="79"/>
      <c r="D9" s="79"/>
      <c r="E9" s="79"/>
      <c r="F9" s="79"/>
      <c r="G9" s="79"/>
      <c r="H9" s="79"/>
      <c r="I9" s="80"/>
    </row>
    <row r="10" spans="1:9" x14ac:dyDescent="0.25">
      <c r="A10" s="81"/>
      <c r="B10" s="82"/>
      <c r="C10" s="82"/>
      <c r="D10" s="82"/>
      <c r="E10" s="82"/>
      <c r="F10" s="82"/>
      <c r="G10" s="82"/>
      <c r="H10" s="82"/>
      <c r="I10" s="83"/>
    </row>
    <row r="11" spans="1:9" x14ac:dyDescent="0.25">
      <c r="A11" s="81"/>
      <c r="B11" s="82"/>
      <c r="C11" s="82"/>
      <c r="D11" s="82"/>
      <c r="E11" s="82"/>
      <c r="F11" s="82"/>
      <c r="G11" s="82"/>
      <c r="H11" s="82"/>
      <c r="I11" s="83"/>
    </row>
    <row r="12" spans="1:9" x14ac:dyDescent="0.25">
      <c r="A12" s="81"/>
      <c r="B12" s="82"/>
      <c r="C12" s="82"/>
      <c r="D12" s="82"/>
      <c r="E12" s="82"/>
      <c r="F12" s="82"/>
      <c r="G12" s="82"/>
      <c r="H12" s="82"/>
      <c r="I12" s="83"/>
    </row>
    <row r="13" spans="1:9" x14ac:dyDescent="0.25">
      <c r="A13" s="81"/>
      <c r="B13" s="82"/>
      <c r="C13" s="82"/>
      <c r="D13" s="82"/>
      <c r="E13" s="82"/>
      <c r="F13" s="82"/>
      <c r="G13" s="82"/>
      <c r="H13" s="82"/>
      <c r="I13" s="83"/>
    </row>
    <row r="14" spans="1:9" x14ac:dyDescent="0.25">
      <c r="A14" s="81"/>
      <c r="B14" s="82"/>
      <c r="C14" s="82"/>
      <c r="D14" s="82"/>
      <c r="E14" s="82"/>
      <c r="F14" s="82"/>
      <c r="G14" s="82"/>
      <c r="H14" s="82"/>
      <c r="I14" s="83"/>
    </row>
    <row r="15" spans="1:9" x14ac:dyDescent="0.25">
      <c r="A15" s="81"/>
      <c r="B15" s="82"/>
      <c r="C15" s="82"/>
      <c r="D15" s="82"/>
      <c r="E15" s="82"/>
      <c r="F15" s="82"/>
      <c r="G15" s="82"/>
      <c r="H15" s="82"/>
      <c r="I15" s="83"/>
    </row>
    <row r="16" spans="1:9" x14ac:dyDescent="0.25">
      <c r="A16" s="81"/>
      <c r="B16" s="82"/>
      <c r="C16" s="82"/>
      <c r="D16" s="82"/>
      <c r="E16" s="82"/>
      <c r="F16" s="82"/>
      <c r="G16" s="82"/>
      <c r="H16" s="82"/>
      <c r="I16" s="83"/>
    </row>
    <row r="17" spans="1:10" x14ac:dyDescent="0.25">
      <c r="A17" s="81"/>
      <c r="B17" s="82"/>
      <c r="C17" s="82"/>
      <c r="D17" s="82"/>
      <c r="E17" s="82"/>
      <c r="F17" s="82"/>
      <c r="G17" s="82"/>
      <c r="H17" s="82"/>
      <c r="I17" s="83"/>
    </row>
    <row r="18" spans="1:10" x14ac:dyDescent="0.25">
      <c r="A18" s="81"/>
      <c r="B18" s="82"/>
      <c r="C18" s="82"/>
      <c r="D18" s="82"/>
      <c r="E18" s="82"/>
      <c r="F18" s="82"/>
      <c r="G18" s="82"/>
      <c r="H18" s="82"/>
      <c r="I18" s="83"/>
    </row>
    <row r="19" spans="1:10" x14ac:dyDescent="0.25">
      <c r="A19" s="81"/>
      <c r="B19" s="82"/>
      <c r="C19" s="82"/>
      <c r="D19" s="82"/>
      <c r="E19" s="82"/>
      <c r="F19" s="82"/>
      <c r="G19" s="82"/>
      <c r="H19" s="82"/>
      <c r="I19" s="83"/>
    </row>
    <row r="20" spans="1:10" ht="33" customHeight="1" x14ac:dyDescent="0.35">
      <c r="A20" s="136" t="s">
        <v>77</v>
      </c>
      <c r="B20" s="137"/>
      <c r="C20" s="137"/>
      <c r="D20" s="137"/>
      <c r="E20" s="137"/>
      <c r="F20" s="137"/>
      <c r="G20" s="137"/>
      <c r="H20" s="137"/>
      <c r="I20" s="138"/>
      <c r="J20" s="76"/>
    </row>
    <row r="21" spans="1:10" ht="30" customHeight="1" x14ac:dyDescent="0.35">
      <c r="A21" s="136"/>
      <c r="B21" s="137"/>
      <c r="C21" s="137"/>
      <c r="D21" s="137"/>
      <c r="E21" s="137"/>
      <c r="F21" s="137"/>
      <c r="G21" s="137"/>
      <c r="H21" s="137"/>
      <c r="I21" s="138"/>
      <c r="J21" s="76"/>
    </row>
    <row r="22" spans="1:10" ht="93.75" customHeight="1" x14ac:dyDescent="0.25">
      <c r="A22" s="139" t="s">
        <v>78</v>
      </c>
      <c r="B22" s="140"/>
      <c r="C22" s="140"/>
      <c r="D22" s="140"/>
      <c r="E22" s="140"/>
      <c r="F22" s="140"/>
      <c r="G22" s="140"/>
      <c r="H22" s="140"/>
      <c r="I22" s="141"/>
      <c r="J22" s="77"/>
    </row>
    <row r="23" spans="1:10" ht="15.75" thickBot="1" x14ac:dyDescent="0.3">
      <c r="A23" s="84"/>
      <c r="B23" s="85"/>
      <c r="C23" s="85"/>
      <c r="D23" s="85"/>
      <c r="E23" s="85"/>
      <c r="F23" s="85"/>
      <c r="G23" s="85"/>
      <c r="H23" s="85"/>
      <c r="I23" s="86"/>
    </row>
  </sheetData>
  <mergeCells count="3">
    <mergeCell ref="A20:I20"/>
    <mergeCell ref="A22:I22"/>
    <mergeCell ref="A21:I21"/>
  </mergeCells>
  <printOptions horizontalCentered="1"/>
  <pageMargins left="0.27559055118110237" right="0.70866141732283472" top="0.19685039370078741" bottom="0.19685039370078741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4.1 Dự toán chi phí</vt:lpstr>
      <vt:lpstr>4.2 Thống kê ủng hộ</vt:lpstr>
      <vt:lpstr>UH Hiện vật</vt:lpstr>
      <vt:lpstr>4.3 Báo cáo thu chi</vt:lpstr>
      <vt:lpstr>4.4 TỔNG KẾT CHƯƠNG TRÌNH</vt:lpstr>
      <vt:lpstr>Lì xì1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Cu Do</dc:creator>
  <cp:lastModifiedBy>pc</cp:lastModifiedBy>
  <cp:lastPrinted>2025-01-09T10:23:20Z</cp:lastPrinted>
  <dcterms:created xsi:type="dcterms:W3CDTF">2024-01-24T12:08:10Z</dcterms:created>
  <dcterms:modified xsi:type="dcterms:W3CDTF">2025-02-04T08:32:47Z</dcterms:modified>
</cp:coreProperties>
</file>