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1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  <sheet name="T8-24" sheetId="16" r:id="rId8"/>
    <sheet name="T9-24" sheetId="17" r:id="rId9"/>
    <sheet name="T10-24" sheetId="18" r:id="rId10"/>
    <sheet name="T11-24" sheetId="19" r:id="rId11"/>
    <sheet name="T12-24" sheetId="20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20" l="1"/>
  <c r="H11" i="20"/>
  <c r="H12" i="20"/>
  <c r="H13" i="20"/>
  <c r="H14" i="20"/>
  <c r="H15" i="20"/>
  <c r="H16" i="20"/>
  <c r="H10" i="20"/>
  <c r="G51" i="20" l="1"/>
  <c r="F51" i="20"/>
  <c r="F52" i="20" s="1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0" i="20"/>
  <c r="H29" i="20"/>
  <c r="H28" i="20"/>
  <c r="H27" i="20"/>
  <c r="H26" i="20"/>
  <c r="H25" i="20"/>
  <c r="H24" i="20"/>
  <c r="H23" i="20"/>
  <c r="H22" i="20"/>
  <c r="H21" i="20"/>
  <c r="L20" i="20"/>
  <c r="H20" i="20"/>
  <c r="L19" i="20"/>
  <c r="H19" i="20"/>
  <c r="I5" i="20"/>
  <c r="I6" i="20" s="1"/>
  <c r="I7" i="20" s="1"/>
  <c r="I8" i="20" s="1"/>
  <c r="I9" i="20" s="1"/>
  <c r="I10" i="20" s="1"/>
  <c r="I11" i="20" s="1"/>
  <c r="I12" i="20" s="1"/>
  <c r="I13" i="20" s="1"/>
  <c r="I14" i="20" s="1"/>
  <c r="I15" i="20" s="1"/>
  <c r="I16" i="20" s="1"/>
  <c r="I17" i="20" s="1"/>
  <c r="I18" i="20" s="1"/>
  <c r="I19" i="20" s="1"/>
  <c r="I20" i="20" s="1"/>
  <c r="I21" i="20" s="1"/>
  <c r="L18" i="20" l="1"/>
  <c r="L17" i="20"/>
  <c r="L16" i="20"/>
  <c r="H50" i="20"/>
  <c r="H51" i="20" s="1"/>
  <c r="I51" i="20" s="1"/>
  <c r="I23" i="20"/>
  <c r="I24" i="20" s="1"/>
  <c r="I25" i="20" s="1"/>
  <c r="I26" i="20" s="1"/>
  <c r="I27" i="20" s="1"/>
  <c r="I28" i="20" s="1"/>
  <c r="I22" i="20"/>
  <c r="I11" i="19"/>
  <c r="I12" i="19" s="1"/>
  <c r="I13" i="19" s="1"/>
  <c r="I14" i="19" s="1"/>
  <c r="I15" i="19" s="1"/>
  <c r="I16" i="19" s="1"/>
  <c r="I9" i="19"/>
  <c r="I7" i="19"/>
  <c r="I8" i="19" s="1"/>
  <c r="I5" i="19"/>
  <c r="I6" i="19" s="1"/>
  <c r="H19" i="19"/>
  <c r="H48" i="19"/>
  <c r="H49" i="19"/>
  <c r="L21" i="20" l="1"/>
  <c r="I32" i="20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I46" i="20" s="1"/>
  <c r="I47" i="20" s="1"/>
  <c r="I48" i="20" s="1"/>
  <c r="I49" i="20" s="1"/>
  <c r="I50" i="20" s="1"/>
  <c r="I29" i="20"/>
  <c r="I30" i="20" s="1"/>
  <c r="I10" i="19"/>
  <c r="L19" i="19"/>
  <c r="G51" i="19" l="1"/>
  <c r="F51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L17" i="19" s="1"/>
  <c r="H30" i="19"/>
  <c r="H29" i="19"/>
  <c r="H28" i="19"/>
  <c r="H27" i="19"/>
  <c r="H26" i="19"/>
  <c r="H25" i="19"/>
  <c r="H24" i="19"/>
  <c r="H23" i="19"/>
  <c r="H22" i="19"/>
  <c r="H21" i="19"/>
  <c r="L20" i="19"/>
  <c r="H20" i="19"/>
  <c r="L18" i="19" l="1"/>
  <c r="F52" i="19"/>
  <c r="H50" i="19"/>
  <c r="H51" i="19" s="1"/>
  <c r="L16" i="19"/>
  <c r="L18" i="18"/>
  <c r="H51" i="18"/>
  <c r="G63" i="18"/>
  <c r="F63" i="18"/>
  <c r="H61" i="18"/>
  <c r="H60" i="18"/>
  <c r="H59" i="18"/>
  <c r="H58" i="18"/>
  <c r="H57" i="18"/>
  <c r="H56" i="18"/>
  <c r="H55" i="18"/>
  <c r="H54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L20" i="18"/>
  <c r="H20" i="18"/>
  <c r="L19" i="18"/>
  <c r="H19" i="18"/>
  <c r="H18" i="18"/>
  <c r="H17" i="18"/>
  <c r="H16" i="18"/>
  <c r="H15" i="18"/>
  <c r="H14" i="18"/>
  <c r="H13" i="18"/>
  <c r="H12" i="18"/>
  <c r="H11" i="18"/>
  <c r="H10" i="18"/>
  <c r="I5" i="18"/>
  <c r="I6" i="18" s="1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I17" i="18" s="1"/>
  <c r="I18" i="18" s="1"/>
  <c r="I19" i="18" s="1"/>
  <c r="I20" i="18" s="1"/>
  <c r="I21" i="18" s="1"/>
  <c r="I17" i="19" l="1"/>
  <c r="I18" i="19" s="1"/>
  <c r="I19" i="19" s="1"/>
  <c r="I20" i="19" s="1"/>
  <c r="I21" i="19" s="1"/>
  <c r="I22" i="19" s="1"/>
  <c r="I51" i="19"/>
  <c r="L21" i="19"/>
  <c r="L17" i="18"/>
  <c r="L16" i="18"/>
  <c r="H63" i="18"/>
  <c r="F64" i="18"/>
  <c r="I22" i="18"/>
  <c r="I23" i="18"/>
  <c r="I24" i="18" s="1"/>
  <c r="I25" i="18" s="1"/>
  <c r="I26" i="18" s="1"/>
  <c r="I27" i="18" s="1"/>
  <c r="I28" i="18" s="1"/>
  <c r="L15" i="18"/>
  <c r="L21" i="18" s="1"/>
  <c r="L18" i="17"/>
  <c r="H43" i="17"/>
  <c r="H44" i="17"/>
  <c r="H45" i="17"/>
  <c r="H46" i="17"/>
  <c r="H47" i="17"/>
  <c r="H48" i="17"/>
  <c r="H49" i="17"/>
  <c r="H50" i="17"/>
  <c r="G63" i="17"/>
  <c r="F63" i="17"/>
  <c r="F64" i="17" s="1"/>
  <c r="H61" i="17"/>
  <c r="H60" i="17"/>
  <c r="H59" i="17"/>
  <c r="H58" i="17"/>
  <c r="H57" i="17"/>
  <c r="H56" i="17"/>
  <c r="H55" i="17"/>
  <c r="H54" i="17"/>
  <c r="H53" i="17"/>
  <c r="H42" i="17"/>
  <c r="H41" i="17"/>
  <c r="H40" i="17"/>
  <c r="H39" i="17"/>
  <c r="H38" i="17"/>
  <c r="H37" i="17"/>
  <c r="H36" i="17"/>
  <c r="H35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L20" i="17"/>
  <c r="H20" i="17"/>
  <c r="L19" i="17"/>
  <c r="H19" i="17"/>
  <c r="H18" i="17"/>
  <c r="H17" i="17"/>
  <c r="H16" i="17"/>
  <c r="H15" i="17"/>
  <c r="H14" i="17"/>
  <c r="H13" i="17"/>
  <c r="H12" i="17"/>
  <c r="H11" i="17"/>
  <c r="H10" i="17"/>
  <c r="I5" i="17"/>
  <c r="I6" i="17" s="1"/>
  <c r="I7" i="17" s="1"/>
  <c r="I8" i="17" s="1"/>
  <c r="I9" i="17" s="1"/>
  <c r="I23" i="19" l="1"/>
  <c r="I24" i="19" s="1"/>
  <c r="I25" i="19" s="1"/>
  <c r="I26" i="19" s="1"/>
  <c r="I27" i="19" s="1"/>
  <c r="I28" i="19" s="1"/>
  <c r="I63" i="18"/>
  <c r="I35" i="18"/>
  <c r="I36" i="18" s="1"/>
  <c r="I37" i="18" s="1"/>
  <c r="I38" i="18" s="1"/>
  <c r="I39" i="18" s="1"/>
  <c r="I29" i="18"/>
  <c r="I30" i="18" s="1"/>
  <c r="I31" i="18" s="1"/>
  <c r="I32" i="18" s="1"/>
  <c r="I33" i="18" s="1"/>
  <c r="L17" i="17"/>
  <c r="L16" i="17"/>
  <c r="I10" i="17"/>
  <c r="I11" i="17" s="1"/>
  <c r="I12" i="17" s="1"/>
  <c r="I13" i="17" s="1"/>
  <c r="I14" i="17" s="1"/>
  <c r="I15" i="17" s="1"/>
  <c r="L15" i="17"/>
  <c r="I16" i="17"/>
  <c r="I17" i="17" s="1"/>
  <c r="I18" i="17" s="1"/>
  <c r="I19" i="17" s="1"/>
  <c r="I20" i="17" s="1"/>
  <c r="I21" i="17" s="1"/>
  <c r="I23" i="17" s="1"/>
  <c r="I24" i="17" s="1"/>
  <c r="I25" i="17" s="1"/>
  <c r="I26" i="17" s="1"/>
  <c r="I27" i="17" s="1"/>
  <c r="I28" i="17" s="1"/>
  <c r="H63" i="17"/>
  <c r="I63" i="17" s="1"/>
  <c r="K17" i="16"/>
  <c r="H44" i="16"/>
  <c r="G44" i="16"/>
  <c r="G11" i="16"/>
  <c r="G12" i="16"/>
  <c r="G13" i="16"/>
  <c r="G14" i="16"/>
  <c r="G15" i="16"/>
  <c r="G16" i="16"/>
  <c r="G17" i="16"/>
  <c r="F63" i="16"/>
  <c r="E63" i="16"/>
  <c r="E64" i="16" s="1"/>
  <c r="G61" i="16"/>
  <c r="G60" i="16"/>
  <c r="G59" i="16"/>
  <c r="G58" i="16"/>
  <c r="G57" i="16"/>
  <c r="G56" i="16"/>
  <c r="G55" i="16"/>
  <c r="G54" i="16"/>
  <c r="G53" i="16"/>
  <c r="G43" i="16"/>
  <c r="G42" i="16"/>
  <c r="G41" i="16"/>
  <c r="G40" i="16"/>
  <c r="G39" i="16"/>
  <c r="G38" i="16"/>
  <c r="G37" i="16"/>
  <c r="G36" i="16"/>
  <c r="G35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K20" i="16"/>
  <c r="G20" i="16"/>
  <c r="K19" i="16"/>
  <c r="G19" i="16"/>
  <c r="G18" i="16"/>
  <c r="G10" i="16"/>
  <c r="H5" i="16"/>
  <c r="H6" i="16" s="1"/>
  <c r="H7" i="16" s="1"/>
  <c r="H8" i="16" s="1"/>
  <c r="H9" i="16" s="1"/>
  <c r="I29" i="19" l="1"/>
  <c r="I32" i="19"/>
  <c r="I33" i="19" s="1"/>
  <c r="I45" i="18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58" i="18" s="1"/>
  <c r="I59" i="18" s="1"/>
  <c r="I60" i="18" s="1"/>
  <c r="I61" i="18" s="1"/>
  <c r="I62" i="18" s="1"/>
  <c r="I40" i="18"/>
  <c r="I41" i="18" s="1"/>
  <c r="I42" i="18" s="1"/>
  <c r="I43" i="18" s="1"/>
  <c r="I44" i="18" s="1"/>
  <c r="L21" i="17"/>
  <c r="I22" i="17"/>
  <c r="I29" i="17"/>
  <c r="I30" i="17" s="1"/>
  <c r="I31" i="17" s="1"/>
  <c r="I32" i="17" s="1"/>
  <c r="I33" i="17" s="1"/>
  <c r="I35" i="17"/>
  <c r="I36" i="17" s="1"/>
  <c r="I37" i="17" s="1"/>
  <c r="I38" i="17" s="1"/>
  <c r="I39" i="17" s="1"/>
  <c r="K16" i="16"/>
  <c r="K21" i="16" s="1"/>
  <c r="K15" i="16"/>
  <c r="H10" i="16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G63" i="16"/>
  <c r="H63" i="16" s="1"/>
  <c r="K16" i="15"/>
  <c r="G11" i="15"/>
  <c r="G12" i="15"/>
  <c r="G13" i="15"/>
  <c r="G14" i="15"/>
  <c r="G15" i="15"/>
  <c r="G16" i="15"/>
  <c r="I34" i="19" l="1"/>
  <c r="I35" i="19" s="1"/>
  <c r="I36" i="19" s="1"/>
  <c r="I37" i="19" s="1"/>
  <c r="I38" i="19" s="1"/>
  <c r="I39" i="19" s="1"/>
  <c r="I40" i="19" s="1"/>
  <c r="I41" i="19" s="1"/>
  <c r="I42" i="19" s="1"/>
  <c r="I43" i="19" s="1"/>
  <c r="I44" i="19" s="1"/>
  <c r="I45" i="19" s="1"/>
  <c r="I46" i="19" s="1"/>
  <c r="I47" i="19" s="1"/>
  <c r="I48" i="19" s="1"/>
  <c r="I49" i="19" s="1"/>
  <c r="I50" i="19" s="1"/>
  <c r="I30" i="19"/>
  <c r="I40" i="17"/>
  <c r="I41" i="17" s="1"/>
  <c r="I42" i="17" s="1"/>
  <c r="I43" i="17" s="1"/>
  <c r="I44" i="17" s="1"/>
  <c r="I45" i="17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H23" i="16"/>
  <c r="H24" i="16" s="1"/>
  <c r="H25" i="16" s="1"/>
  <c r="H26" i="16" s="1"/>
  <c r="H27" i="16" s="1"/>
  <c r="H28" i="16" s="1"/>
  <c r="H35" i="16" s="1"/>
  <c r="H36" i="16" s="1"/>
  <c r="H37" i="16" s="1"/>
  <c r="H38" i="16" s="1"/>
  <c r="H39" i="16" s="1"/>
  <c r="F63" i="15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H29" i="16" l="1"/>
  <c r="H30" i="16" s="1"/>
  <c r="H31" i="16" s="1"/>
  <c r="H32" i="16" s="1"/>
  <c r="H33" i="16" s="1"/>
  <c r="H45" i="16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40" i="16"/>
  <c r="H41" i="16" s="1"/>
  <c r="H42" i="16" s="1"/>
  <c r="H43" i="16" s="1"/>
  <c r="K19" i="15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/>
</calcChain>
</file>

<file path=xl/sharedStrings.xml><?xml version="1.0" encoding="utf-8"?>
<sst xmlns="http://schemas.openxmlformats.org/spreadsheetml/2006/main" count="728" uniqueCount="238">
  <si>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</si>
  <si>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</si>
  <si>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</si>
  <si>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</si>
  <si>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</si>
  <si>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</si>
  <si>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</si>
  <si>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</si>
  <si>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</si>
  <si>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</si>
  <si>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</si>
  <si>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</si>
  <si>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</si>
  <si>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</si>
  <si>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</si>
  <si>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</si>
  <si>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</si>
  <si>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</si>
  <si>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</si>
  <si>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</si>
  <si>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</si>
  <si>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</si>
  <si>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</si>
  <si>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</si>
  <si>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</si>
  <si>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</si>
  <si>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</si>
  <si>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</si>
  <si>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</si>
  <si>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</si>
  <si>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</si>
  <si>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</si>
  <si>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</si>
  <si>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</si>
  <si>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</si>
  <si>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</si>
  <si>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</si>
  <si>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</si>
  <si>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</si>
  <si>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</si>
  <si>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</si>
  <si>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</si>
  <si>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</si>
  <si>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</si>
  <si>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</si>
  <si>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</si>
  <si>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</si>
  <si>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</si>
  <si>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</si>
  <si>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</si>
  <si>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</si>
  <si>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</si>
  <si>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</si>
  <si>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</si>
  <si>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</si>
  <si>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</si>
  <si>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</si>
  <si>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</si>
  <si>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</si>
  <si>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</si>
  <si>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</si>
  <si>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</si>
  <si>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</si>
  <si>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</si>
  <si>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</si>
  <si>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</si>
  <si>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</si>
  <si>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</si>
  <si>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</si>
  <si>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</si>
  <si>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</si>
  <si>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</si>
  <si>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</si>
  <si>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</si>
  <si>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</si>
  <si>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</si>
  <si>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</si>
  <si>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</si>
  <si>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</si>
  <si>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</si>
  <si>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</si>
  <si>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</si>
  <si>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</si>
  <si>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</si>
  <si>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</si>
  <si>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</si>
  <si>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</si>
  <si>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</si>
  <si>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</si>
  <si>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</si>
  <si>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</si>
  <si>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</si>
  <si>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</si>
  <si>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</si>
  <si>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</si>
  <si>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</si>
  <si>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</si>
  <si>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</si>
  <si>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</si>
  <si>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</si>
  <si>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</si>
  <si>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</si>
  <si>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</si>
  <si>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</si>
  <si>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</si>
  <si>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</si>
  <si>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</si>
  <si>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</si>
  <si>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</si>
  <si>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</si>
  <si>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</si>
  <si>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</si>
  <si>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</si>
  <si>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</si>
  <si>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</si>
  <si>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</si>
  <si>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</si>
  <si>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</si>
  <si>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</si>
  <si>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</si>
  <si>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</si>
  <si>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</si>
  <si>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</si>
  <si>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</si>
  <si>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</si>
  <si>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</si>
  <si>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</si>
  <si>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</si>
  <si>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</si>
  <si>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</si>
  <si>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</si>
  <si>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</si>
  <si>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</si>
  <si>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</si>
  <si>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</si>
  <si>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</si>
  <si>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</si>
  <si>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</si>
  <si>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</si>
  <si>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</si>
  <si>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</si>
  <si>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</si>
  <si>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</si>
  <si>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</si>
  <si>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</si>
  <si>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</si>
  <si>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</si>
  <si>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</si>
  <si>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</si>
  <si>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</si>
  <si>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</si>
  <si>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</si>
  <si>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</si>
  <si>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</si>
  <si>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</si>
  <si>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</si>
  <si>
    <t>BÁO CÁO THU, CHI CHƯƠNG TRÌNH  THỨ 7 YÊU THƯƠNG - HÀ TĨNH THÁNG 8/2024</t>
  </si>
  <si>
    <t>Tồn đầu tháng 08/2024</t>
  </si>
  <si>
    <t>Tổng tháng 08/2024</t>
  </si>
  <si>
    <t>Tồn cuối tháng 08/2024</t>
  </si>
  <si>
    <t>Tuần 1 (03/08)</t>
  </si>
  <si>
    <t>Tuần 2 (10/08)</t>
  </si>
  <si>
    <t>Cọ Nồi</t>
  </si>
  <si>
    <t>Rá nhôm to</t>
  </si>
  <si>
    <t>Tuần 3 (24/08)</t>
  </si>
  <si>
    <t>06/08/2024</t>
  </si>
  <si>
    <t>07/08/2024</t>
  </si>
  <si>
    <t>Tồn đầu tháng 07/2024</t>
  </si>
  <si>
    <t>BÁO CÁO THU, CHI CHƯƠNG TRÌNH  THỨ 7 YÊU THƯƠNG - HÀ TĨNH THÁNG 9/2024</t>
  </si>
  <si>
    <t>Tồn đầu tháng 09/2024</t>
  </si>
  <si>
    <t>04/09/2024</t>
  </si>
  <si>
    <t>Gaọ nếp</t>
  </si>
  <si>
    <t>chả thịt</t>
  </si>
  <si>
    <t>Hộp đựng xôi</t>
  </si>
  <si>
    <t>túi bóng</t>
  </si>
  <si>
    <t>Dây thun</t>
  </si>
  <si>
    <t>Tuần 1 (07/09)</t>
  </si>
  <si>
    <t>Kg</t>
  </si>
  <si>
    <t>Hộp</t>
  </si>
  <si>
    <t>Dây</t>
  </si>
  <si>
    <t>Bao</t>
  </si>
  <si>
    <t xml:space="preserve">Trứng </t>
  </si>
  <si>
    <t>Hành lá</t>
  </si>
  <si>
    <t>Tuần 2 (14/09)</t>
  </si>
  <si>
    <t>bột ngọt</t>
  </si>
  <si>
    <t>bao tay</t>
  </si>
  <si>
    <t>Tuần 3 (21/09)</t>
  </si>
  <si>
    <t>Tuần 4 (28/09)</t>
  </si>
  <si>
    <t>Tổng tháng 09/2024</t>
  </si>
  <si>
    <t>Tồn cuối tháng 09/2024</t>
  </si>
  <si>
    <t>04/10/2024</t>
  </si>
  <si>
    <t>06/10/2024</t>
  </si>
  <si>
    <t>26/10/2024</t>
  </si>
  <si>
    <t>Bạn Quang Anh</t>
  </si>
  <si>
    <t>27/10/2024</t>
  </si>
  <si>
    <t>Xuất quỹ NTCM uh kinh phí</t>
  </si>
  <si>
    <t>Hành ngò</t>
  </si>
  <si>
    <t>Dầu rửa chén</t>
  </si>
  <si>
    <t>Tuần 1 (05/10)</t>
  </si>
  <si>
    <t>quả</t>
  </si>
  <si>
    <t>Tuần 2 (12/10)</t>
  </si>
  <si>
    <t>Tuần 3 (19/10)</t>
  </si>
  <si>
    <t>Bình ga nấu</t>
  </si>
  <si>
    <t>Tuần 4 (26/10)</t>
  </si>
  <si>
    <t>Tổng tháng 10/2024</t>
  </si>
  <si>
    <t>Tồn cuối tháng 10/2024</t>
  </si>
  <si>
    <t>BÁO CÁO THU, CHI CHƯƠNG TRÌNH  THỨ 7 YÊU THƯƠNG - HÀ TĨNH THÁNG 10/2024</t>
  </si>
  <si>
    <t>BÁO CÁO THU, CHI CHƯƠNG TRÌNH  THỨ 7 YÊU THƯƠNG - HÀ TĨNH THÁNG 11/2024</t>
  </si>
  <si>
    <t>Tồn đầu tháng 11/2024</t>
  </si>
  <si>
    <t>04/11/2024</t>
  </si>
  <si>
    <t>kg</t>
  </si>
  <si>
    <t>Lít</t>
  </si>
  <si>
    <t>gói</t>
  </si>
  <si>
    <t>Quả</t>
  </si>
  <si>
    <t>Gói</t>
  </si>
  <si>
    <t>Vòng thun</t>
  </si>
  <si>
    <t>Bao đựng</t>
  </si>
  <si>
    <t>Tuần 1 (02/11)</t>
  </si>
  <si>
    <t>Tuần 2 (09/11)</t>
  </si>
  <si>
    <t>Tuần 3 (23/11)</t>
  </si>
  <si>
    <t>Bình</t>
  </si>
  <si>
    <t>Tuần 4 (30/11)</t>
  </si>
  <si>
    <t>Tổng</t>
  </si>
  <si>
    <t>Tổng tháng 11/2024</t>
  </si>
  <si>
    <t>Tồn cuối tháng 11/2024</t>
  </si>
  <si>
    <t>BÁO CÁO THU, CHI CHƯƠNG TRÌNH  THỨ 7 YÊU THƯƠNG - HÀ TĨNH THÁNG 12/2024</t>
  </si>
  <si>
    <t>Tồn đầu tháng 12/2024</t>
  </si>
  <si>
    <t>05/12/2024</t>
  </si>
  <si>
    <t>06/12/2024</t>
  </si>
  <si>
    <t>Chị Thao Anh CMKTX</t>
  </si>
  <si>
    <t>.01-12-2024</t>
  </si>
  <si>
    <t>Tuần 1 (07/12)</t>
  </si>
  <si>
    <t>Tuần 2 (14/12)</t>
  </si>
  <si>
    <t>Hatj nem</t>
  </si>
  <si>
    <t>Tuần 3 (21/12)</t>
  </si>
  <si>
    <t>Tuần 4 (28/12)</t>
  </si>
  <si>
    <t>Tổng tháng 12/2024</t>
  </si>
  <si>
    <t>Tồn cuối tháng 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</si>
</sst>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41" fontId="0" fillId="0" borderId="4" xfId="0" applyNumberForma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9" fontId="0" fillId="0" borderId="4" xfId="0" applyNumberFormat="1" applyBorder="1"/>
    <xf numFmtId="166" fontId="13" fillId="5" borderId="0" xfId="0" applyNumberFormat="1" applyFont="1" applyFill="1" applyBorder="1"/>
    <xf numFmtId="0" fontId="13" fillId="5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5" borderId="4" xfId="1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5" t="s">
        <v>48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59">
        <f>SUM(G5:G46)</f>
        <v>5004000</v>
      </c>
      <c r="H47" s="61">
        <f>H4+E48-G47</f>
        <v>8439496</v>
      </c>
    </row>
    <row r="48" spans="1:11" ht="15.75" x14ac:dyDescent="0.25">
      <c r="A48" s="63" t="s">
        <v>60</v>
      </c>
      <c r="B48" s="64"/>
      <c r="C48" s="22"/>
      <c r="D48" s="23"/>
      <c r="E48" s="65">
        <f>E47+F47</f>
        <v>3203000</v>
      </c>
      <c r="F48" s="66"/>
      <c r="G48" s="60"/>
      <c r="H48" s="62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5" t="s">
        <v>61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59">
        <f>SUM(G5:G46)</f>
        <v>0</v>
      </c>
      <c r="H47" s="61">
        <f>H4+E48-G47</f>
        <v>10939496</v>
      </c>
    </row>
    <row r="48" spans="1:11" ht="15.75" x14ac:dyDescent="0.25">
      <c r="A48" s="63" t="s">
        <v>66</v>
      </c>
      <c r="B48" s="64"/>
      <c r="C48" s="22"/>
      <c r="D48" s="23"/>
      <c r="E48" s="65">
        <f>E47+F47</f>
        <v>2500000</v>
      </c>
      <c r="F48" s="66"/>
      <c r="G48" s="60"/>
      <c r="H48" s="62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55" t="s">
        <v>87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59">
        <f>SUM(G5:G54)</f>
        <v>5606000</v>
      </c>
      <c r="H55" s="61">
        <f>H4+E56-G55</f>
        <v>6433496</v>
      </c>
    </row>
    <row r="56" spans="1:11" ht="15.75" x14ac:dyDescent="0.25">
      <c r="A56" s="63" t="s">
        <v>86</v>
      </c>
      <c r="B56" s="64"/>
      <c r="C56" s="22"/>
      <c r="D56" s="23"/>
      <c r="E56" s="65">
        <f>E55+F55</f>
        <v>1100000</v>
      </c>
      <c r="F56" s="66"/>
      <c r="G56" s="60"/>
      <c r="H56" s="62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55" t="s">
        <v>24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59">
        <f>SUM(G5:G51)</f>
        <v>3673000</v>
      </c>
      <c r="H52" s="61">
        <f>H4+E53-G52</f>
        <v>5339496</v>
      </c>
    </row>
    <row r="53" spans="1:11" ht="15.75" x14ac:dyDescent="0.25">
      <c r="A53" s="63" t="s">
        <v>103</v>
      </c>
      <c r="B53" s="64"/>
      <c r="C53" s="22"/>
      <c r="D53" s="23"/>
      <c r="E53" s="65">
        <f>E52+F52</f>
        <v>2500000</v>
      </c>
      <c r="F53" s="66"/>
      <c r="G53" s="60"/>
      <c r="H53" s="62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D36" sqref="D3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55" t="s">
        <v>100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59">
        <f>SUM(G5:G54)</f>
        <v>4251000</v>
      </c>
      <c r="H55" s="61">
        <f>H4+E56-G55</f>
        <v>1973496</v>
      </c>
    </row>
    <row r="56" spans="1:11" ht="15.75" x14ac:dyDescent="0.25">
      <c r="A56" s="63" t="s">
        <v>121</v>
      </c>
      <c r="B56" s="64"/>
      <c r="C56" s="22"/>
      <c r="D56" s="23"/>
      <c r="E56" s="65">
        <f>E55+F55</f>
        <v>900000</v>
      </c>
      <c r="F56" s="66"/>
      <c r="G56" s="60"/>
      <c r="H56" s="62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5" t="s">
        <v>122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59">
        <f>SUM(G5:G62)</f>
        <v>5109000</v>
      </c>
      <c r="H63" s="61">
        <f>H4+E64-G63</f>
        <v>9564496</v>
      </c>
    </row>
    <row r="64" spans="1:11" ht="15.75" x14ac:dyDescent="0.25">
      <c r="A64" s="63" t="s">
        <v>142</v>
      </c>
      <c r="B64" s="64"/>
      <c r="C64" s="22"/>
      <c r="D64" s="23"/>
      <c r="E64" s="65">
        <f>E63+F63</f>
        <v>12700000</v>
      </c>
      <c r="F64" s="66"/>
      <c r="G64" s="60"/>
      <c r="H64" s="6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8" workbookViewId="0">
      <selection activeCell="C8" sqref="C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5" t="s">
        <v>143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167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7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59">
        <f>SUM(G5:G62)</f>
        <v>4276000</v>
      </c>
      <c r="H63" s="61">
        <f>H4+E64-G63</f>
        <v>6788496</v>
      </c>
    </row>
    <row r="64" spans="1:11" ht="15.75" x14ac:dyDescent="0.25">
      <c r="A64" s="63" t="s">
        <v>155</v>
      </c>
      <c r="B64" s="64"/>
      <c r="C64" s="22"/>
      <c r="D64" s="23"/>
      <c r="E64" s="65">
        <f>E63+F63</f>
        <v>1500000</v>
      </c>
      <c r="F64" s="66"/>
      <c r="G64" s="60"/>
      <c r="H64" s="6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6"/>
    </sheetView>
  </sheetViews>
  <sheetFormatPr defaultRowHeight="15" x14ac:dyDescent="0.25"/>
  <cols>
    <col min="1" max="1" width="23" bestFit="1" customWidth="1"/>
    <col min="2" max="2" width="24.28515625" bestFit="1" customWidth="1"/>
    <col min="4" max="4" width="10.5703125" bestFit="1" customWidth="1"/>
    <col min="5" max="5" width="13.7109375" bestFit="1" customWidth="1"/>
    <col min="7" max="7" width="13.710937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55" t="s">
        <v>156</v>
      </c>
      <c r="B1" s="56"/>
      <c r="C1" s="56"/>
      <c r="D1" s="56"/>
      <c r="E1" s="56"/>
      <c r="F1" s="56"/>
      <c r="G1" s="56"/>
      <c r="H1" s="5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58" t="s">
        <v>4</v>
      </c>
      <c r="F2" s="58"/>
      <c r="G2" s="40" t="s">
        <v>5</v>
      </c>
      <c r="H2" s="40" t="s">
        <v>6</v>
      </c>
    </row>
    <row r="3" spans="1:11" ht="15.75" x14ac:dyDescent="0.25">
      <c r="A3" s="1"/>
      <c r="B3" s="2"/>
      <c r="C3" s="2"/>
      <c r="D3" s="2"/>
      <c r="E3" s="40" t="s">
        <v>7</v>
      </c>
      <c r="F3" s="40" t="s">
        <v>8</v>
      </c>
      <c r="G3" s="40"/>
      <c r="H3" s="40"/>
    </row>
    <row r="4" spans="1:11" ht="15.75" x14ac:dyDescent="0.25">
      <c r="A4" s="3" t="s">
        <v>157</v>
      </c>
      <c r="B4" s="3"/>
      <c r="C4" s="3"/>
      <c r="D4" s="3"/>
      <c r="E4" s="4"/>
      <c r="F4" s="4"/>
      <c r="G4" s="4"/>
      <c r="H4" s="5">
        <v>6788496</v>
      </c>
    </row>
    <row r="5" spans="1:11" ht="15.75" x14ac:dyDescent="0.25">
      <c r="A5" s="6" t="s">
        <v>165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7788496</v>
      </c>
    </row>
    <row r="6" spans="1:11" ht="15.75" x14ac:dyDescent="0.25">
      <c r="A6" s="6" t="s">
        <v>166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8288496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8288496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8288496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8288496</v>
      </c>
    </row>
    <row r="10" spans="1:11" ht="15.75" x14ac:dyDescent="0.25">
      <c r="A10" s="29" t="s">
        <v>160</v>
      </c>
      <c r="B10" s="31" t="s">
        <v>25</v>
      </c>
      <c r="C10" s="31">
        <v>10</v>
      </c>
      <c r="D10" s="42">
        <v>16000</v>
      </c>
      <c r="E10" s="26"/>
      <c r="F10" s="26"/>
      <c r="G10" s="11">
        <f>C10*D10</f>
        <v>160000</v>
      </c>
      <c r="H10" s="10">
        <f t="shared" si="1"/>
        <v>8128496</v>
      </c>
    </row>
    <row r="11" spans="1:11" ht="15.75" x14ac:dyDescent="0.25">
      <c r="A11" s="12"/>
      <c r="B11" s="31" t="s">
        <v>106</v>
      </c>
      <c r="C11" s="31">
        <v>1.5</v>
      </c>
      <c r="D11" s="42">
        <v>40000</v>
      </c>
      <c r="E11" s="26"/>
      <c r="F11" s="26"/>
      <c r="G11" s="11">
        <f>C11*D11</f>
        <v>60000</v>
      </c>
      <c r="H11" s="10">
        <f t="shared" si="1"/>
        <v>8068496</v>
      </c>
      <c r="I11" s="13"/>
    </row>
    <row r="12" spans="1:11" ht="15.75" x14ac:dyDescent="0.25">
      <c r="A12" s="12"/>
      <c r="B12" s="31" t="s">
        <v>26</v>
      </c>
      <c r="C12" s="31">
        <v>6</v>
      </c>
      <c r="D12" s="42">
        <v>14000</v>
      </c>
      <c r="E12" s="26"/>
      <c r="F12" s="26"/>
      <c r="G12" s="11">
        <f t="shared" ref="G12:G17" si="2">C12*D12</f>
        <v>84000</v>
      </c>
      <c r="H12" s="10">
        <f t="shared" si="1"/>
        <v>7984496</v>
      </c>
    </row>
    <row r="13" spans="1:11" ht="15.75" x14ac:dyDescent="0.25">
      <c r="A13" s="12"/>
      <c r="B13" s="31" t="s">
        <v>107</v>
      </c>
      <c r="C13" s="31">
        <v>3</v>
      </c>
      <c r="D13" s="42">
        <v>17000</v>
      </c>
      <c r="E13" s="26"/>
      <c r="F13" s="26"/>
      <c r="G13" s="11">
        <f t="shared" si="2"/>
        <v>51000</v>
      </c>
      <c r="H13" s="10">
        <f t="shared" si="1"/>
        <v>7933496</v>
      </c>
    </row>
    <row r="14" spans="1:11" ht="15.75" x14ac:dyDescent="0.25">
      <c r="A14" s="12"/>
      <c r="B14" s="31" t="s">
        <v>29</v>
      </c>
      <c r="C14" s="31">
        <v>4.5</v>
      </c>
      <c r="D14" s="42">
        <v>120000</v>
      </c>
      <c r="E14" s="26"/>
      <c r="F14" s="26"/>
      <c r="G14" s="11">
        <f t="shared" si="2"/>
        <v>540000</v>
      </c>
      <c r="H14" s="10">
        <f t="shared" si="1"/>
        <v>7393496</v>
      </c>
    </row>
    <row r="15" spans="1:11" ht="15.75" x14ac:dyDescent="0.25">
      <c r="A15" s="12"/>
      <c r="B15" s="31" t="s">
        <v>144</v>
      </c>
      <c r="C15" s="31">
        <v>1</v>
      </c>
      <c r="D15" s="42">
        <v>45000</v>
      </c>
      <c r="E15" s="26"/>
      <c r="F15" s="26"/>
      <c r="G15" s="11">
        <f t="shared" si="2"/>
        <v>45000</v>
      </c>
      <c r="H15" s="10">
        <f t="shared" si="1"/>
        <v>7348496</v>
      </c>
      <c r="J15" s="14" t="s">
        <v>12</v>
      </c>
      <c r="K15" s="15">
        <f>SUM(G10:G17)</f>
        <v>1335000</v>
      </c>
    </row>
    <row r="16" spans="1:11" ht="15.75" x14ac:dyDescent="0.25">
      <c r="A16" s="12"/>
      <c r="B16" s="31" t="s">
        <v>119</v>
      </c>
      <c r="C16" s="31">
        <v>1</v>
      </c>
      <c r="D16" s="42">
        <v>360000</v>
      </c>
      <c r="E16" s="26"/>
      <c r="F16" s="26"/>
      <c r="G16" s="11">
        <f t="shared" si="2"/>
        <v>360000</v>
      </c>
      <c r="H16" s="10">
        <f t="shared" si="1"/>
        <v>6988496</v>
      </c>
      <c r="J16" s="14" t="s">
        <v>13</v>
      </c>
      <c r="K16" s="15">
        <f>SUM(G22:G33)</f>
        <v>1032000</v>
      </c>
    </row>
    <row r="17" spans="1:11" ht="15.75" x14ac:dyDescent="0.25">
      <c r="A17" s="12"/>
      <c r="B17" s="31" t="s">
        <v>118</v>
      </c>
      <c r="C17" s="31">
        <v>1</v>
      </c>
      <c r="D17" s="42">
        <v>35000</v>
      </c>
      <c r="E17" s="26"/>
      <c r="F17" s="26"/>
      <c r="G17" s="11">
        <f t="shared" si="2"/>
        <v>35000</v>
      </c>
      <c r="H17" s="10">
        <f t="shared" si="1"/>
        <v>6953496</v>
      </c>
      <c r="J17" s="14" t="s">
        <v>14</v>
      </c>
      <c r="K17" s="15">
        <f>SUM(G35:G44)</f>
        <v>1098000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ref="G18:G24" si="3">C18*D18</f>
        <v>0</v>
      </c>
      <c r="H18" s="10">
        <f t="shared" si="1"/>
        <v>6953496</v>
      </c>
      <c r="J18" s="14" t="s">
        <v>15</v>
      </c>
      <c r="K18" s="15"/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6953496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6953496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6953496</v>
      </c>
      <c r="J21" s="16"/>
      <c r="K21" s="17">
        <f>K15+K16+K17+K18+K19</f>
        <v>3465000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6793496</v>
      </c>
      <c r="J22" s="16"/>
      <c r="K22" s="17"/>
    </row>
    <row r="23" spans="1:11" ht="15.75" x14ac:dyDescent="0.25">
      <c r="A23" s="29" t="s">
        <v>161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6893496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6809496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16000</v>
      </c>
      <c r="E25" s="27"/>
      <c r="F25" s="27"/>
      <c r="G25" s="18">
        <f>C25*D25</f>
        <v>48000</v>
      </c>
      <c r="H25" s="10">
        <f t="shared" si="1"/>
        <v>6761496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6221496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45000</v>
      </c>
      <c r="E27" s="27"/>
      <c r="F27" s="27"/>
      <c r="G27" s="18">
        <f t="shared" si="4"/>
        <v>45000</v>
      </c>
      <c r="H27" s="10">
        <f t="shared" si="1"/>
        <v>6176496</v>
      </c>
      <c r="J27" s="16"/>
      <c r="K27" s="17"/>
    </row>
    <row r="28" spans="1:11" ht="15.75" x14ac:dyDescent="0.25">
      <c r="A28" s="12"/>
      <c r="B28" s="31" t="s">
        <v>28</v>
      </c>
      <c r="C28" s="31">
        <v>1</v>
      </c>
      <c r="D28" s="32">
        <v>40000</v>
      </c>
      <c r="E28" s="27"/>
      <c r="F28" s="27"/>
      <c r="G28" s="18">
        <f t="shared" si="4"/>
        <v>40000</v>
      </c>
      <c r="H28" s="10">
        <f t="shared" si="1"/>
        <v>6136496</v>
      </c>
      <c r="J28" s="16"/>
      <c r="K28" s="17"/>
    </row>
    <row r="29" spans="1:11" ht="15.75" x14ac:dyDescent="0.25">
      <c r="A29" s="12"/>
      <c r="B29" s="31" t="s">
        <v>22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6096496</v>
      </c>
      <c r="J29" s="16"/>
      <c r="K29" s="17"/>
    </row>
    <row r="30" spans="1:11" ht="15.75" x14ac:dyDescent="0.25">
      <c r="A30" s="12"/>
      <c r="B30" s="31" t="s">
        <v>145</v>
      </c>
      <c r="C30" s="31">
        <v>1</v>
      </c>
      <c r="D30" s="32">
        <v>15000</v>
      </c>
      <c r="E30" s="27"/>
      <c r="F30" s="27"/>
      <c r="G30" s="18">
        <f t="shared" si="4"/>
        <v>15000</v>
      </c>
      <c r="H30" s="10">
        <f t="shared" si="1"/>
        <v>6081496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6081496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6081496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6081496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164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5976496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5916496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5"/>
        <v>78000</v>
      </c>
      <c r="H37" s="10">
        <f t="shared" si="1"/>
        <v>5838496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5"/>
        <v>45000</v>
      </c>
      <c r="H38" s="10">
        <f t="shared" si="1"/>
        <v>5793496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 t="shared" ref="G39:G44" si="6">C39*D39</f>
        <v>540000</v>
      </c>
      <c r="H39" s="10">
        <f t="shared" si="1"/>
        <v>5253496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45000</v>
      </c>
      <c r="E40" s="27"/>
      <c r="F40" s="27"/>
      <c r="G40" s="18">
        <f t="shared" si="6"/>
        <v>45000</v>
      </c>
      <c r="H40" s="10">
        <f t="shared" si="1"/>
        <v>5208496</v>
      </c>
      <c r="J40" s="16"/>
      <c r="K40" s="17"/>
    </row>
    <row r="41" spans="1:11" ht="15.75" x14ac:dyDescent="0.25">
      <c r="A41" s="12"/>
      <c r="B41" s="31" t="s">
        <v>147</v>
      </c>
      <c r="C41" s="31">
        <v>1</v>
      </c>
      <c r="D41" s="25">
        <v>30000</v>
      </c>
      <c r="E41" s="27"/>
      <c r="F41" s="27"/>
      <c r="G41" s="18">
        <f t="shared" si="6"/>
        <v>30000</v>
      </c>
      <c r="H41" s="10">
        <f t="shared" si="1"/>
        <v>5178496</v>
      </c>
      <c r="J41" s="16"/>
      <c r="K41" s="17"/>
    </row>
    <row r="42" spans="1:11" ht="15.75" x14ac:dyDescent="0.25">
      <c r="A42" s="12"/>
      <c r="B42" s="31" t="s">
        <v>162</v>
      </c>
      <c r="C42" s="31">
        <v>1</v>
      </c>
      <c r="D42" s="25">
        <v>10000</v>
      </c>
      <c r="E42" s="27"/>
      <c r="F42" s="27"/>
      <c r="G42" s="18">
        <f t="shared" si="6"/>
        <v>10000</v>
      </c>
      <c r="H42" s="10">
        <f t="shared" si="1"/>
        <v>5168496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 t="shared" si="6"/>
        <v>10000</v>
      </c>
      <c r="H43" s="10">
        <f t="shared" si="1"/>
        <v>5158496</v>
      </c>
      <c r="J43" s="16"/>
      <c r="K43" s="17"/>
    </row>
    <row r="44" spans="1:11" ht="15.75" x14ac:dyDescent="0.25">
      <c r="A44" s="12"/>
      <c r="B44" s="31" t="s">
        <v>163</v>
      </c>
      <c r="C44" s="31">
        <v>2</v>
      </c>
      <c r="D44" s="25">
        <v>60000</v>
      </c>
      <c r="E44" s="27"/>
      <c r="F44" s="27"/>
      <c r="G44" s="18">
        <f t="shared" si="6"/>
        <v>120000</v>
      </c>
      <c r="H44" s="10">
        <f t="shared" si="1"/>
        <v>5038496</v>
      </c>
      <c r="J44" s="16"/>
      <c r="K44" s="17"/>
    </row>
    <row r="45" spans="1:11" ht="15.75" x14ac:dyDescent="0.25">
      <c r="A45" s="29" t="s">
        <v>151</v>
      </c>
      <c r="B45" s="31"/>
      <c r="C45" s="31"/>
      <c r="D45" s="25"/>
      <c r="E45" s="27"/>
      <c r="F45" s="27"/>
      <c r="G45" s="18"/>
      <c r="H45" s="10">
        <f>H39+E45+F45-G45</f>
        <v>5253496</v>
      </c>
      <c r="J45" s="16"/>
      <c r="K45" s="17"/>
    </row>
    <row r="46" spans="1:11" ht="15.75" x14ac:dyDescent="0.25">
      <c r="A46" s="12"/>
      <c r="B46" s="31"/>
      <c r="C46" s="31"/>
      <c r="D46" s="25"/>
      <c r="E46" s="27"/>
      <c r="F46" s="27"/>
      <c r="G46" s="18"/>
      <c r="H46" s="10">
        <f t="shared" si="1"/>
        <v>5253496</v>
      </c>
      <c r="J46" s="16"/>
      <c r="K46" s="17"/>
    </row>
    <row r="47" spans="1:11" ht="15.75" x14ac:dyDescent="0.25">
      <c r="A47" s="12"/>
      <c r="B47" s="31"/>
      <c r="C47" s="31"/>
      <c r="D47" s="25"/>
      <c r="E47" s="27"/>
      <c r="F47" s="27"/>
      <c r="G47" s="18"/>
      <c r="H47" s="10">
        <f t="shared" si="1"/>
        <v>5253496</v>
      </c>
      <c r="J47" s="16"/>
      <c r="K47" s="17"/>
    </row>
    <row r="48" spans="1:11" ht="15.75" x14ac:dyDescent="0.25">
      <c r="A48" s="12"/>
      <c r="B48" s="31"/>
      <c r="C48" s="31"/>
      <c r="D48" s="25"/>
      <c r="E48" s="27"/>
      <c r="F48" s="27"/>
      <c r="G48" s="18"/>
      <c r="H48" s="10">
        <f t="shared" si="1"/>
        <v>5253496</v>
      </c>
      <c r="J48" s="16"/>
      <c r="K48" s="17"/>
    </row>
    <row r="49" spans="1:11" ht="15.75" x14ac:dyDescent="0.25">
      <c r="A49" s="12"/>
      <c r="B49" s="31"/>
      <c r="C49" s="31"/>
      <c r="D49" s="25"/>
      <c r="E49" s="27"/>
      <c r="F49" s="27"/>
      <c r="G49" s="18"/>
      <c r="H49" s="10">
        <f t="shared" si="1"/>
        <v>5253496</v>
      </c>
      <c r="J49" s="16"/>
      <c r="K49" s="17"/>
    </row>
    <row r="50" spans="1:11" ht="15.75" x14ac:dyDescent="0.25">
      <c r="A50" s="12"/>
      <c r="B50" s="31"/>
      <c r="C50" s="31"/>
      <c r="D50" s="25"/>
      <c r="E50" s="27"/>
      <c r="F50" s="27"/>
      <c r="G50" s="18"/>
      <c r="H50" s="10">
        <f t="shared" si="1"/>
        <v>5253496</v>
      </c>
      <c r="J50" s="16"/>
      <c r="K50" s="17"/>
    </row>
    <row r="51" spans="1:11" ht="15.75" x14ac:dyDescent="0.25">
      <c r="A51" s="12"/>
      <c r="B51" s="31"/>
      <c r="C51" s="31"/>
      <c r="D51" s="25"/>
      <c r="E51" s="27"/>
      <c r="F51" s="27"/>
      <c r="G51" s="18"/>
      <c r="H51" s="10">
        <f t="shared" si="1"/>
        <v>5253496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/>
      <c r="H52" s="10">
        <f t="shared" si="1"/>
        <v>5253496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5253496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5253496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5253496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5253496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5253496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5253496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5253496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5253496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5253496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5253496</v>
      </c>
      <c r="J62" s="16"/>
      <c r="K62" s="17"/>
    </row>
    <row r="63" spans="1:11" ht="15.75" x14ac:dyDescent="0.25">
      <c r="A63" s="19" t="s">
        <v>158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59">
        <f>SUM(G5:G62)</f>
        <v>3465000</v>
      </c>
      <c r="H63" s="61">
        <f>H4+E64-G63</f>
        <v>4823496</v>
      </c>
    </row>
    <row r="64" spans="1:11" ht="15.75" x14ac:dyDescent="0.25">
      <c r="A64" s="63" t="s">
        <v>159</v>
      </c>
      <c r="B64" s="64"/>
      <c r="C64" s="22"/>
      <c r="D64" s="23"/>
      <c r="E64" s="65">
        <f>E63+F63</f>
        <v>1500000</v>
      </c>
      <c r="F64" s="66"/>
      <c r="G64" s="60"/>
      <c r="H64" s="6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6" workbookViewId="0">
      <selection activeCell="E68" sqref="E6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10.140625" customWidth="1"/>
    <col min="6" max="6" width="13.7109375" bestFit="1" customWidth="1"/>
    <col min="8" max="9" width="13.42578125" bestFit="1" customWidth="1"/>
    <col min="12" max="12" width="12.28515625" bestFit="1" customWidth="1"/>
  </cols>
  <sheetData>
    <row r="1" spans="1:12" ht="18.75" x14ac:dyDescent="0.25">
      <c r="A1" s="55" t="s">
        <v>168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58" t="s">
        <v>4</v>
      </c>
      <c r="G2" s="58"/>
      <c r="H2" s="41" t="s">
        <v>5</v>
      </c>
      <c r="I2" s="41" t="s">
        <v>6</v>
      </c>
    </row>
    <row r="3" spans="1:12" ht="15.75" x14ac:dyDescent="0.25">
      <c r="A3" s="1"/>
      <c r="B3" s="2"/>
      <c r="C3" s="2"/>
      <c r="D3" s="2"/>
      <c r="E3" s="2"/>
      <c r="F3" s="41" t="s">
        <v>7</v>
      </c>
      <c r="G3" s="41" t="s">
        <v>8</v>
      </c>
      <c r="H3" s="41"/>
      <c r="I3" s="41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4823496</v>
      </c>
    </row>
    <row r="5" spans="1:12" ht="15.75" x14ac:dyDescent="0.25">
      <c r="A5" s="6" t="s">
        <v>170</v>
      </c>
      <c r="B5" s="7" t="s">
        <v>17</v>
      </c>
      <c r="C5" s="7"/>
      <c r="D5" s="8"/>
      <c r="E5" s="8"/>
      <c r="F5" s="9">
        <v>600000</v>
      </c>
      <c r="G5" s="9"/>
      <c r="H5" s="9"/>
      <c r="I5" s="5">
        <f>I4+F5+G5</f>
        <v>5423496</v>
      </c>
    </row>
    <row r="6" spans="1:12" ht="15.75" x14ac:dyDescent="0.25">
      <c r="A6" s="6" t="s">
        <v>170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5923496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5">
        <f t="shared" si="0"/>
        <v>5923496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5">
        <f t="shared" si="0"/>
        <v>5923496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5923496</v>
      </c>
    </row>
    <row r="10" spans="1:12" ht="15.75" x14ac:dyDescent="0.25">
      <c r="A10" s="29" t="s">
        <v>176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5498496</v>
      </c>
    </row>
    <row r="11" spans="1:12" ht="15.75" x14ac:dyDescent="0.25">
      <c r="A11" s="12"/>
      <c r="B11" s="31" t="s">
        <v>172</v>
      </c>
      <c r="C11" s="31" t="s">
        <v>177</v>
      </c>
      <c r="D11" s="31">
        <v>5.5</v>
      </c>
      <c r="E11" s="42">
        <v>120000</v>
      </c>
      <c r="F11" s="26"/>
      <c r="G11" s="26"/>
      <c r="H11" s="11">
        <f>D11*E11</f>
        <v>660000</v>
      </c>
      <c r="I11" s="10">
        <f t="shared" si="1"/>
        <v>4838496</v>
      </c>
      <c r="J11" s="13"/>
    </row>
    <row r="12" spans="1:12" ht="15.75" x14ac:dyDescent="0.25">
      <c r="A12" s="12"/>
      <c r="B12" s="31" t="s">
        <v>131</v>
      </c>
      <c r="C12" s="31" t="s">
        <v>178</v>
      </c>
      <c r="D12" s="31">
        <v>1</v>
      </c>
      <c r="E12" s="42">
        <v>10000</v>
      </c>
      <c r="F12" s="26"/>
      <c r="G12" s="26"/>
      <c r="H12" s="11">
        <f t="shared" ref="H12:H24" si="2">D12*E12</f>
        <v>10000</v>
      </c>
      <c r="I12" s="10">
        <f t="shared" si="1"/>
        <v>4828496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4758496</v>
      </c>
    </row>
    <row r="14" spans="1:12" ht="15.75" x14ac:dyDescent="0.25">
      <c r="A14" s="12"/>
      <c r="B14" s="31" t="s">
        <v>174</v>
      </c>
      <c r="C14" s="31" t="s">
        <v>177</v>
      </c>
      <c r="D14" s="31">
        <v>0.5</v>
      </c>
      <c r="E14" s="42">
        <v>70000</v>
      </c>
      <c r="F14" s="26"/>
      <c r="G14" s="26"/>
      <c r="H14" s="11">
        <f t="shared" si="2"/>
        <v>35000</v>
      </c>
      <c r="I14" s="10">
        <f t="shared" si="1"/>
        <v>4723496</v>
      </c>
    </row>
    <row r="15" spans="1:12" ht="15.75" x14ac:dyDescent="0.25">
      <c r="A15" s="12"/>
      <c r="B15" s="31" t="s">
        <v>175</v>
      </c>
      <c r="C15" s="31" t="s">
        <v>180</v>
      </c>
      <c r="D15" s="31">
        <v>1</v>
      </c>
      <c r="E15" s="42">
        <v>30000</v>
      </c>
      <c r="F15" s="26"/>
      <c r="G15" s="26"/>
      <c r="H15" s="11">
        <f t="shared" si="2"/>
        <v>30000</v>
      </c>
      <c r="I15" s="10">
        <f t="shared" si="1"/>
        <v>4693496</v>
      </c>
      <c r="K15" s="14" t="s">
        <v>12</v>
      </c>
      <c r="L15" s="15">
        <f>SUM(H10:H17)</f>
        <v>1230000</v>
      </c>
    </row>
    <row r="16" spans="1:12" ht="15.75" x14ac:dyDescent="0.25">
      <c r="A16" s="12"/>
      <c r="B16" s="31"/>
      <c r="C16" s="31"/>
      <c r="D16" s="31"/>
      <c r="E16" s="42"/>
      <c r="F16" s="26"/>
      <c r="G16" s="26"/>
      <c r="H16" s="11">
        <f t="shared" si="2"/>
        <v>0</v>
      </c>
      <c r="I16" s="10">
        <f t="shared" si="1"/>
        <v>4693496</v>
      </c>
      <c r="K16" s="14" t="s">
        <v>13</v>
      </c>
      <c r="L16" s="15">
        <f>SUM(H22:H33)</f>
        <v>1523000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4693496</v>
      </c>
      <c r="K17" s="14" t="s">
        <v>14</v>
      </c>
      <c r="L17" s="15">
        <f>SUM(H35:H44)</f>
        <v>1253000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4693496</v>
      </c>
      <c r="K18" s="14" t="s">
        <v>15</v>
      </c>
      <c r="L18" s="15">
        <f>SUM(H45:H50)</f>
        <v>1169000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4693496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4693496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4693496</v>
      </c>
      <c r="K21" s="16"/>
      <c r="L21" s="17">
        <f>L15+L16+L17+L18+L19</f>
        <v>5175000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4268496</v>
      </c>
      <c r="K22" s="16"/>
      <c r="L22" s="17"/>
    </row>
    <row r="23" spans="1:12" ht="15.75" x14ac:dyDescent="0.25">
      <c r="A23" s="29" t="s">
        <v>183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4213496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3400</v>
      </c>
      <c r="F24" s="27"/>
      <c r="G24" s="27"/>
      <c r="H24" s="11">
        <f t="shared" si="2"/>
        <v>170000</v>
      </c>
      <c r="I24" s="10">
        <f t="shared" si="1"/>
        <v>4043496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3973496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13000</v>
      </c>
      <c r="F26" s="27"/>
      <c r="G26" s="27"/>
      <c r="H26" s="18">
        <f t="shared" ref="H26:H33" si="3">D26*E26</f>
        <v>13000</v>
      </c>
      <c r="I26" s="10">
        <f t="shared" si="1"/>
        <v>3960496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3955496</v>
      </c>
      <c r="K27" s="16"/>
      <c r="L27" s="17"/>
    </row>
    <row r="28" spans="1:12" ht="15.75" x14ac:dyDescent="0.25">
      <c r="A28" s="12"/>
      <c r="B28" s="31" t="s">
        <v>119</v>
      </c>
      <c r="C28" s="31"/>
      <c r="D28" s="31">
        <v>1</v>
      </c>
      <c r="E28" s="32">
        <v>360000</v>
      </c>
      <c r="F28" s="27"/>
      <c r="G28" s="27"/>
      <c r="H28" s="18">
        <f t="shared" si="3"/>
        <v>360000</v>
      </c>
      <c r="I28" s="10">
        <f t="shared" si="1"/>
        <v>3595496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3595496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3595496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3595496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3595496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3595496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186</v>
      </c>
      <c r="B35" s="31" t="s">
        <v>46</v>
      </c>
      <c r="C35" s="31"/>
      <c r="D35" s="31">
        <v>25</v>
      </c>
      <c r="E35" s="25">
        <v>17000</v>
      </c>
      <c r="F35" s="27"/>
      <c r="G35" s="27"/>
      <c r="H35" s="18">
        <f>D35*E35</f>
        <v>425000</v>
      </c>
      <c r="I35" s="10">
        <f>I28+F35+G35-H35</f>
        <v>3170496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25">
        <v>120000</v>
      </c>
      <c r="F36" s="27"/>
      <c r="G36" s="27"/>
      <c r="H36" s="18">
        <f t="shared" ref="H36:H50" si="4">D36*E36</f>
        <v>480000</v>
      </c>
      <c r="I36" s="10">
        <f t="shared" si="1"/>
        <v>2690496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25">
        <v>3400</v>
      </c>
      <c r="F37" s="27"/>
      <c r="G37" s="27"/>
      <c r="H37" s="18">
        <f t="shared" si="4"/>
        <v>170000</v>
      </c>
      <c r="I37" s="10">
        <f t="shared" si="1"/>
        <v>2520496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25">
        <v>35000</v>
      </c>
      <c r="F38" s="27"/>
      <c r="G38" s="27"/>
      <c r="H38" s="18">
        <f t="shared" si="4"/>
        <v>70000</v>
      </c>
      <c r="I38" s="10">
        <f t="shared" si="1"/>
        <v>2450496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25">
        <v>13000</v>
      </c>
      <c r="F39" s="27"/>
      <c r="G39" s="27"/>
      <c r="H39" s="18">
        <f t="shared" si="4"/>
        <v>13000</v>
      </c>
      <c r="I39" s="10">
        <f t="shared" si="1"/>
        <v>2437496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25">
        <v>35000</v>
      </c>
      <c r="F40" s="27"/>
      <c r="G40" s="27"/>
      <c r="H40" s="18">
        <f t="shared" si="4"/>
        <v>35000</v>
      </c>
      <c r="I40" s="10">
        <f t="shared" si="1"/>
        <v>2402496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25">
        <v>35000</v>
      </c>
      <c r="F41" s="27"/>
      <c r="G41" s="27"/>
      <c r="H41" s="18">
        <f t="shared" si="4"/>
        <v>35000</v>
      </c>
      <c r="I41" s="10">
        <f t="shared" si="1"/>
        <v>2367496</v>
      </c>
      <c r="K41" s="16"/>
      <c r="L41" s="17"/>
    </row>
    <row r="42" spans="1:12" ht="15.75" x14ac:dyDescent="0.25">
      <c r="A42" s="12"/>
      <c r="B42" s="31" t="s">
        <v>184</v>
      </c>
      <c r="C42" s="31"/>
      <c r="D42" s="31">
        <v>1</v>
      </c>
      <c r="E42" s="25">
        <v>25000</v>
      </c>
      <c r="F42" s="27"/>
      <c r="G42" s="27"/>
      <c r="H42" s="18">
        <f t="shared" si="4"/>
        <v>25000</v>
      </c>
      <c r="I42" s="10">
        <f t="shared" si="1"/>
        <v>2342496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2342496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2342496</v>
      </c>
      <c r="K44" s="16"/>
      <c r="L44" s="17"/>
    </row>
    <row r="45" spans="1:12" ht="15.75" x14ac:dyDescent="0.25">
      <c r="A45" s="29" t="s">
        <v>187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2012496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1532496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3400</v>
      </c>
      <c r="F47" s="27"/>
      <c r="G47" s="27"/>
      <c r="H47" s="18">
        <f t="shared" si="4"/>
        <v>170000</v>
      </c>
      <c r="I47" s="10">
        <f t="shared" si="1"/>
        <v>1362496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1292496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14000</v>
      </c>
      <c r="F49" s="27"/>
      <c r="G49" s="27"/>
      <c r="H49" s="18">
        <f t="shared" si="4"/>
        <v>14000</v>
      </c>
      <c r="I49" s="10">
        <f t="shared" si="1"/>
        <v>1278496</v>
      </c>
      <c r="K49" s="16"/>
      <c r="L49" s="17"/>
    </row>
    <row r="50" spans="1:12" ht="15.75" x14ac:dyDescent="0.25">
      <c r="A50" s="12"/>
      <c r="B50" s="31" t="s">
        <v>185</v>
      </c>
      <c r="C50" s="31"/>
      <c r="D50" s="31">
        <v>1</v>
      </c>
      <c r="E50" s="25">
        <v>10000</v>
      </c>
      <c r="F50" s="27"/>
      <c r="G50" s="27"/>
      <c r="H50" s="18">
        <f t="shared" si="4"/>
        <v>10000</v>
      </c>
      <c r="I50" s="10">
        <f t="shared" si="1"/>
        <v>1268496</v>
      </c>
      <c r="K50" s="16"/>
      <c r="L50" s="17"/>
    </row>
    <row r="51" spans="1:12" ht="15.75" x14ac:dyDescent="0.25">
      <c r="A51" s="12"/>
      <c r="B51" s="31"/>
      <c r="C51" s="31"/>
      <c r="D51" s="31"/>
      <c r="E51" s="25"/>
      <c r="F51" s="27"/>
      <c r="G51" s="27"/>
      <c r="H51" s="18"/>
      <c r="I51" s="10">
        <f t="shared" si="1"/>
        <v>1268496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1268496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>
        <f t="shared" ref="H53:H61" si="5">D53*E53</f>
        <v>0</v>
      </c>
      <c r="I53" s="10">
        <f t="shared" si="1"/>
        <v>1268496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si="5"/>
        <v>0</v>
      </c>
      <c r="I54" s="10">
        <f t="shared" si="1"/>
        <v>1268496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1268496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1268496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1268496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1268496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1268496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1268496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1268496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1268496</v>
      </c>
      <c r="K62" s="16"/>
      <c r="L62" s="17"/>
    </row>
    <row r="63" spans="1:12" ht="15.75" x14ac:dyDescent="0.25">
      <c r="A63" s="19" t="s">
        <v>188</v>
      </c>
      <c r="B63" s="19"/>
      <c r="C63" s="19"/>
      <c r="D63" s="19"/>
      <c r="E63" s="20"/>
      <c r="F63" s="21">
        <f>SUM(F5:F21)</f>
        <v>1100000</v>
      </c>
      <c r="G63" s="21">
        <f>SUM(G5:G21)</f>
        <v>0</v>
      </c>
      <c r="H63" s="59">
        <f>SUM(H5:H62)</f>
        <v>5175000</v>
      </c>
      <c r="I63" s="61">
        <f>I4+F64-H63</f>
        <v>748496</v>
      </c>
    </row>
    <row r="64" spans="1:12" ht="15.75" x14ac:dyDescent="0.25">
      <c r="A64" s="63" t="s">
        <v>189</v>
      </c>
      <c r="B64" s="64"/>
      <c r="C64" s="22"/>
      <c r="D64" s="22"/>
      <c r="E64" s="23"/>
      <c r="F64" s="65">
        <f>F63+G63</f>
        <v>1100000</v>
      </c>
      <c r="G64" s="66"/>
      <c r="H64" s="60"/>
      <c r="I64" s="62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6" workbookViewId="0">
      <selection activeCell="I10" sqref="I10"/>
    </sheetView>
  </sheetViews>
  <sheetFormatPr defaultRowHeight="15" x14ac:dyDescent="0.25"/>
  <cols>
    <col min="1" max="1" width="23" bestFit="1" customWidth="1"/>
    <col min="2" max="2" width="12.28515625" customWidth="1"/>
    <col min="6" max="6" width="13.42578125" customWidth="1"/>
    <col min="7" max="7" width="14.85546875" bestFit="1" customWidth="1"/>
    <col min="8" max="8" width="14.28515625" customWidth="1"/>
    <col min="9" max="9" width="14.42578125" customWidth="1"/>
    <col min="12" max="12" width="13" customWidth="1"/>
  </cols>
  <sheetData>
    <row r="1" spans="1:12" ht="18.75" x14ac:dyDescent="0.25">
      <c r="A1" s="55" t="s">
        <v>206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58" t="s">
        <v>4</v>
      </c>
      <c r="G2" s="58"/>
      <c r="H2" s="43" t="s">
        <v>5</v>
      </c>
      <c r="I2" s="43" t="s">
        <v>6</v>
      </c>
    </row>
    <row r="3" spans="1:12" ht="15.75" x14ac:dyDescent="0.25">
      <c r="A3" s="1"/>
      <c r="B3" s="2"/>
      <c r="C3" s="2"/>
      <c r="D3" s="2"/>
      <c r="E3" s="2"/>
      <c r="F3" s="43" t="s">
        <v>7</v>
      </c>
      <c r="G3" s="43" t="s">
        <v>8</v>
      </c>
      <c r="H3" s="43"/>
      <c r="I3" s="43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748496</v>
      </c>
    </row>
    <row r="5" spans="1:12" ht="15.75" x14ac:dyDescent="0.25">
      <c r="A5" s="6" t="s">
        <v>190</v>
      </c>
      <c r="B5" s="7" t="s">
        <v>17</v>
      </c>
      <c r="C5" s="7"/>
      <c r="D5" s="8"/>
      <c r="E5" s="8"/>
      <c r="F5" s="9">
        <v>1400000</v>
      </c>
      <c r="G5" s="9"/>
      <c r="H5" s="9"/>
      <c r="I5" s="5">
        <f>I4+F5+G5</f>
        <v>2148496</v>
      </c>
    </row>
    <row r="6" spans="1:12" ht="15.75" x14ac:dyDescent="0.25">
      <c r="A6" s="6" t="s">
        <v>191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2648496</v>
      </c>
    </row>
    <row r="7" spans="1:12" ht="15.75" x14ac:dyDescent="0.25">
      <c r="A7" s="6" t="s">
        <v>192</v>
      </c>
      <c r="B7" s="7" t="s">
        <v>193</v>
      </c>
      <c r="C7" s="7"/>
      <c r="D7" s="8"/>
      <c r="E7" s="8"/>
      <c r="F7" s="9"/>
      <c r="G7" s="9">
        <v>1000000</v>
      </c>
      <c r="H7" s="9"/>
      <c r="I7" s="5">
        <f t="shared" si="0"/>
        <v>3648496</v>
      </c>
    </row>
    <row r="8" spans="1:12" ht="15.75" x14ac:dyDescent="0.25">
      <c r="A8" s="6" t="s">
        <v>194</v>
      </c>
      <c r="B8" s="7" t="s">
        <v>195</v>
      </c>
      <c r="C8" s="7"/>
      <c r="D8" s="8"/>
      <c r="E8" s="8"/>
      <c r="F8" s="9"/>
      <c r="G8" s="9">
        <v>10000000</v>
      </c>
      <c r="H8" s="9"/>
      <c r="I8" s="5">
        <f t="shared" si="0"/>
        <v>13648496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13648496</v>
      </c>
    </row>
    <row r="10" spans="1:12" ht="15.75" x14ac:dyDescent="0.25">
      <c r="A10" s="29" t="s">
        <v>198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13223496</v>
      </c>
    </row>
    <row r="11" spans="1:12" ht="15.75" x14ac:dyDescent="0.25">
      <c r="A11" s="12"/>
      <c r="B11" s="31" t="s">
        <v>172</v>
      </c>
      <c r="C11" s="31" t="s">
        <v>177</v>
      </c>
      <c r="D11" s="31">
        <v>4</v>
      </c>
      <c r="E11" s="42">
        <v>120000</v>
      </c>
      <c r="F11" s="26"/>
      <c r="G11" s="26"/>
      <c r="H11" s="11">
        <f>D11*E11</f>
        <v>480000</v>
      </c>
      <c r="I11" s="10">
        <f t="shared" si="1"/>
        <v>12743496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50</v>
      </c>
      <c r="E12" s="42">
        <v>3500</v>
      </c>
      <c r="F12" s="26"/>
      <c r="G12" s="26"/>
      <c r="H12" s="11">
        <f t="shared" ref="H12:H24" si="2">D12*E12</f>
        <v>175000</v>
      </c>
      <c r="I12" s="10">
        <f t="shared" si="1"/>
        <v>12568496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12498496</v>
      </c>
    </row>
    <row r="14" spans="1:12" ht="15.75" x14ac:dyDescent="0.25">
      <c r="A14" s="12"/>
      <c r="B14" s="31" t="s">
        <v>21</v>
      </c>
      <c r="C14" s="31"/>
      <c r="D14" s="31">
        <v>1</v>
      </c>
      <c r="E14" s="42">
        <v>38000</v>
      </c>
      <c r="F14" s="26"/>
      <c r="G14" s="26"/>
      <c r="H14" s="11">
        <f t="shared" si="2"/>
        <v>38000</v>
      </c>
      <c r="I14" s="10">
        <f t="shared" si="1"/>
        <v>12460496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42">
        <v>16000</v>
      </c>
      <c r="F15" s="26"/>
      <c r="G15" s="26"/>
      <c r="H15" s="11">
        <f t="shared" si="2"/>
        <v>16000</v>
      </c>
      <c r="I15" s="10">
        <f t="shared" si="1"/>
        <v>12444496</v>
      </c>
      <c r="K15" s="14" t="s">
        <v>12</v>
      </c>
      <c r="L15" s="15">
        <f>SUM(H10:H17)</f>
        <v>1234000</v>
      </c>
    </row>
    <row r="16" spans="1:12" ht="15.75" x14ac:dyDescent="0.25">
      <c r="A16" s="12"/>
      <c r="B16" s="31" t="s">
        <v>197</v>
      </c>
      <c r="C16" s="31"/>
      <c r="D16" s="31">
        <v>1</v>
      </c>
      <c r="E16" s="42">
        <v>30000</v>
      </c>
      <c r="F16" s="26"/>
      <c r="G16" s="26"/>
      <c r="H16" s="11">
        <f t="shared" si="2"/>
        <v>30000</v>
      </c>
      <c r="I16" s="10">
        <f t="shared" si="1"/>
        <v>12414496</v>
      </c>
      <c r="K16" s="14" t="s">
        <v>13</v>
      </c>
      <c r="L16" s="15">
        <f>SUM(H22:H33)</f>
        <v>1181000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12414496</v>
      </c>
      <c r="K17" s="14" t="s">
        <v>14</v>
      </c>
      <c r="L17" s="15">
        <f>SUM(H35:H44)</f>
        <v>1269000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12414496</v>
      </c>
      <c r="K18" s="14" t="s">
        <v>15</v>
      </c>
      <c r="L18" s="15">
        <f>SUM(H45:H51)</f>
        <v>1561000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12414496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12414496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12414496</v>
      </c>
      <c r="K21" s="16"/>
      <c r="L21" s="17">
        <f>L15+L16+L17+L18+L19</f>
        <v>5245000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11989496</v>
      </c>
      <c r="K22" s="16"/>
      <c r="L22" s="17"/>
    </row>
    <row r="23" spans="1:12" ht="15.75" x14ac:dyDescent="0.25">
      <c r="A23" s="29" t="s">
        <v>200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11934496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3500</v>
      </c>
      <c r="F24" s="27"/>
      <c r="G24" s="27"/>
      <c r="H24" s="11">
        <f t="shared" si="2"/>
        <v>175000</v>
      </c>
      <c r="I24" s="10">
        <f t="shared" si="1"/>
        <v>11759496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11689496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16000</v>
      </c>
      <c r="F26" s="27"/>
      <c r="G26" s="27"/>
      <c r="H26" s="18">
        <f t="shared" ref="H26:H33" si="3">D26*E26</f>
        <v>16000</v>
      </c>
      <c r="I26" s="10">
        <f t="shared" si="1"/>
        <v>11673496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11668496</v>
      </c>
      <c r="K27" s="16"/>
      <c r="L27" s="17"/>
    </row>
    <row r="28" spans="1:12" ht="15.75" x14ac:dyDescent="0.25">
      <c r="A28" s="12"/>
      <c r="B28" s="31" t="s">
        <v>131</v>
      </c>
      <c r="C28" s="31"/>
      <c r="D28" s="31">
        <v>1</v>
      </c>
      <c r="E28" s="32">
        <v>10000</v>
      </c>
      <c r="F28" s="27"/>
      <c r="G28" s="27"/>
      <c r="H28" s="18">
        <f t="shared" si="3"/>
        <v>10000</v>
      </c>
      <c r="I28" s="10">
        <f t="shared" si="1"/>
        <v>11658496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11658496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11658496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11658496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11658496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11658496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201</v>
      </c>
      <c r="B35" s="31" t="s">
        <v>46</v>
      </c>
      <c r="C35" s="31"/>
      <c r="D35" s="31">
        <v>25</v>
      </c>
      <c r="E35" s="31">
        <v>17000</v>
      </c>
      <c r="F35" s="27"/>
      <c r="G35" s="27"/>
      <c r="H35" s="18">
        <f>D35*E35</f>
        <v>425000</v>
      </c>
      <c r="I35" s="10">
        <f>I28+F35+G35-H35</f>
        <v>11233496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31">
        <v>120000</v>
      </c>
      <c r="F36" s="27"/>
      <c r="G36" s="27"/>
      <c r="H36" s="18">
        <f t="shared" ref="H36:H51" si="4">D36*E36</f>
        <v>480000</v>
      </c>
      <c r="I36" s="10">
        <f t="shared" si="1"/>
        <v>10753496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31">
        <v>3500</v>
      </c>
      <c r="F37" s="27"/>
      <c r="G37" s="27"/>
      <c r="H37" s="18">
        <f t="shared" si="4"/>
        <v>175000</v>
      </c>
      <c r="I37" s="10">
        <f t="shared" si="1"/>
        <v>10578496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31">
        <v>35000</v>
      </c>
      <c r="F38" s="27"/>
      <c r="G38" s="27"/>
      <c r="H38" s="18">
        <f t="shared" si="4"/>
        <v>70000</v>
      </c>
      <c r="I38" s="10">
        <f t="shared" si="1"/>
        <v>10508496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31">
        <v>16000</v>
      </c>
      <c r="F39" s="27"/>
      <c r="G39" s="27"/>
      <c r="H39" s="18">
        <f t="shared" si="4"/>
        <v>16000</v>
      </c>
      <c r="I39" s="10">
        <f t="shared" si="1"/>
        <v>10492496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31">
        <v>35000</v>
      </c>
      <c r="F40" s="27"/>
      <c r="G40" s="27"/>
      <c r="H40" s="18">
        <f t="shared" si="4"/>
        <v>35000</v>
      </c>
      <c r="I40" s="10">
        <f t="shared" si="1"/>
        <v>10457496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31">
        <v>38000</v>
      </c>
      <c r="F41" s="27"/>
      <c r="G41" s="27"/>
      <c r="H41" s="18">
        <f t="shared" si="4"/>
        <v>38000</v>
      </c>
      <c r="I41" s="10">
        <f t="shared" si="1"/>
        <v>10419496</v>
      </c>
      <c r="K41" s="16"/>
      <c r="L41" s="17"/>
    </row>
    <row r="42" spans="1:12" ht="15.75" x14ac:dyDescent="0.25">
      <c r="A42" s="12"/>
      <c r="B42" s="31" t="s">
        <v>28</v>
      </c>
      <c r="C42" s="31"/>
      <c r="D42" s="31">
        <v>1</v>
      </c>
      <c r="E42" s="31">
        <v>30000</v>
      </c>
      <c r="F42" s="27"/>
      <c r="G42" s="27"/>
      <c r="H42" s="18">
        <f t="shared" si="4"/>
        <v>30000</v>
      </c>
      <c r="I42" s="10">
        <f t="shared" si="1"/>
        <v>10389496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10389496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10389496</v>
      </c>
      <c r="K44" s="16"/>
      <c r="L44" s="17"/>
    </row>
    <row r="45" spans="1:12" ht="15.75" x14ac:dyDescent="0.25">
      <c r="A45" s="29" t="s">
        <v>203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10067496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9587496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3500</v>
      </c>
      <c r="F47" s="27"/>
      <c r="G47" s="27"/>
      <c r="H47" s="18">
        <f t="shared" si="4"/>
        <v>175000</v>
      </c>
      <c r="I47" s="10">
        <f t="shared" si="1"/>
        <v>9412496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9342496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16000</v>
      </c>
      <c r="F49" s="27"/>
      <c r="G49" s="27"/>
      <c r="H49" s="18">
        <f t="shared" si="4"/>
        <v>16000</v>
      </c>
      <c r="I49" s="10">
        <f t="shared" si="1"/>
        <v>9326496</v>
      </c>
      <c r="K49" s="16"/>
      <c r="L49" s="17"/>
    </row>
    <row r="50" spans="1:12" ht="15.75" x14ac:dyDescent="0.25">
      <c r="A50" s="12"/>
      <c r="B50" s="31" t="s">
        <v>202</v>
      </c>
      <c r="C50" s="31"/>
      <c r="D50" s="31">
        <v>1</v>
      </c>
      <c r="E50" s="25">
        <v>370000</v>
      </c>
      <c r="F50" s="27"/>
      <c r="G50" s="27"/>
      <c r="H50" s="18">
        <f t="shared" si="4"/>
        <v>370000</v>
      </c>
      <c r="I50" s="10">
        <f t="shared" si="1"/>
        <v>8956496</v>
      </c>
      <c r="K50" s="16"/>
      <c r="L50" s="17"/>
    </row>
    <row r="51" spans="1:12" ht="15.75" x14ac:dyDescent="0.25">
      <c r="A51" s="12"/>
      <c r="B51" s="31" t="s">
        <v>22</v>
      </c>
      <c r="C51" s="31"/>
      <c r="D51" s="31">
        <v>1</v>
      </c>
      <c r="E51" s="25">
        <v>25000</v>
      </c>
      <c r="F51" s="27"/>
      <c r="G51" s="27"/>
      <c r="H51" s="18">
        <f t="shared" si="4"/>
        <v>25000</v>
      </c>
      <c r="I51" s="10">
        <f t="shared" si="1"/>
        <v>8931496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8931496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/>
      <c r="I53" s="10">
        <f t="shared" si="1"/>
        <v>8931496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ref="H54:H61" si="5">D54*E54</f>
        <v>0</v>
      </c>
      <c r="I54" s="10">
        <f t="shared" si="1"/>
        <v>8931496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8931496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8931496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8931496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8931496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8931496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8931496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8931496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8931496</v>
      </c>
      <c r="K62" s="16"/>
      <c r="L62" s="17"/>
    </row>
    <row r="63" spans="1:12" ht="15.75" x14ac:dyDescent="0.25">
      <c r="A63" s="19" t="s">
        <v>204</v>
      </c>
      <c r="B63" s="19"/>
      <c r="C63" s="19"/>
      <c r="D63" s="19"/>
      <c r="E63" s="20"/>
      <c r="F63" s="21">
        <f>SUM(F5:F21)</f>
        <v>1900000</v>
      </c>
      <c r="G63" s="21">
        <f>SUM(G5:G21)</f>
        <v>11000000</v>
      </c>
      <c r="H63" s="59">
        <f>SUM(H5:H62)</f>
        <v>5245000</v>
      </c>
      <c r="I63" s="61">
        <f>I4+F64-H63</f>
        <v>8403496</v>
      </c>
    </row>
    <row r="64" spans="1:12" ht="15.75" x14ac:dyDescent="0.25">
      <c r="A64" s="63" t="s">
        <v>205</v>
      </c>
      <c r="B64" s="64"/>
      <c r="C64" s="22"/>
      <c r="D64" s="22"/>
      <c r="E64" s="23"/>
      <c r="F64" s="65">
        <f>F63+G63</f>
        <v>12900000</v>
      </c>
      <c r="G64" s="66"/>
      <c r="H64" s="60"/>
      <c r="I64" s="62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31" workbookViewId="0">
      <selection activeCell="K49" sqref="K49"/>
    </sheetView>
  </sheetViews>
  <sheetFormatPr defaultRowHeight="15" x14ac:dyDescent="0.25"/>
  <cols>
    <col min="1" max="1" width="23" bestFit="1" customWidth="1"/>
    <col min="2" max="2" width="23.42578125" customWidth="1"/>
    <col min="4" max="4" width="9.5703125" bestFit="1" customWidth="1"/>
    <col min="6" max="6" width="13.7109375" bestFit="1" customWidth="1"/>
    <col min="7" max="7" width="14.85546875" bestFit="1" customWidth="1"/>
    <col min="8" max="8" width="14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55" t="s">
        <v>207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58" t="s">
        <v>4</v>
      </c>
      <c r="G2" s="58"/>
      <c r="H2" s="44" t="s">
        <v>5</v>
      </c>
      <c r="I2" s="44" t="s">
        <v>6</v>
      </c>
    </row>
    <row r="3" spans="1:12" ht="15.75" x14ac:dyDescent="0.25">
      <c r="A3" s="1"/>
      <c r="B3" s="2"/>
      <c r="C3" s="2"/>
      <c r="D3" s="2"/>
      <c r="E3" s="2"/>
      <c r="F3" s="44" t="s">
        <v>7</v>
      </c>
      <c r="G3" s="44" t="s">
        <v>8</v>
      </c>
      <c r="H3" s="44"/>
      <c r="I3" s="44"/>
    </row>
    <row r="4" spans="1:12" ht="15.75" x14ac:dyDescent="0.25">
      <c r="A4" s="3" t="s">
        <v>208</v>
      </c>
      <c r="B4" s="3"/>
      <c r="C4" s="3"/>
      <c r="D4" s="3"/>
      <c r="E4" s="3"/>
      <c r="F4" s="4"/>
      <c r="G4" s="4"/>
      <c r="H4" s="4"/>
      <c r="I4" s="10">
        <v>8403496</v>
      </c>
    </row>
    <row r="5" spans="1:12" ht="15.75" x14ac:dyDescent="0.25">
      <c r="A5" s="6" t="s">
        <v>209</v>
      </c>
      <c r="B5" s="7" t="s">
        <v>17</v>
      </c>
      <c r="C5" s="7"/>
      <c r="D5" s="8"/>
      <c r="E5" s="8"/>
      <c r="F5" s="9">
        <v>500000</v>
      </c>
      <c r="G5" s="9"/>
      <c r="H5" s="9"/>
      <c r="I5" s="10">
        <f>I4+F5+G5-H5</f>
        <v>8903496</v>
      </c>
    </row>
    <row r="6" spans="1:12" ht="15.75" x14ac:dyDescent="0.25">
      <c r="A6" s="6" t="s">
        <v>191</v>
      </c>
      <c r="B6" s="7" t="s">
        <v>91</v>
      </c>
      <c r="C6" s="7"/>
      <c r="D6" s="8"/>
      <c r="E6" s="8"/>
      <c r="F6" s="9">
        <v>500000</v>
      </c>
      <c r="G6" s="9"/>
      <c r="H6" s="9"/>
      <c r="I6" s="10">
        <f t="shared" ref="I6:I8" si="0">I5+F6+G6</f>
        <v>9403496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10">
        <f t="shared" si="0"/>
        <v>9403496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10">
        <f t="shared" si="0"/>
        <v>9403496</v>
      </c>
    </row>
    <row r="9" spans="1:12" ht="15.75" x14ac:dyDescent="0.25">
      <c r="A9" s="6"/>
      <c r="B9" s="7"/>
      <c r="C9" s="7"/>
      <c r="D9" s="8"/>
      <c r="E9" s="8"/>
      <c r="F9" s="9">
        <v>0</v>
      </c>
      <c r="G9" s="9">
        <v>0</v>
      </c>
      <c r="H9" s="9">
        <v>0</v>
      </c>
      <c r="I9" s="10">
        <f>I8+F9+G9-H9</f>
        <v>9403496</v>
      </c>
    </row>
    <row r="10" spans="1:12" ht="15.75" x14ac:dyDescent="0.25">
      <c r="A10" s="29" t="s">
        <v>217</v>
      </c>
      <c r="B10" s="31" t="s">
        <v>171</v>
      </c>
      <c r="C10" s="31" t="s">
        <v>210</v>
      </c>
      <c r="D10" s="31">
        <v>50</v>
      </c>
      <c r="E10" s="45">
        <v>17.5</v>
      </c>
      <c r="F10" s="26"/>
      <c r="G10" s="26"/>
      <c r="H10" s="48">
        <v>875000</v>
      </c>
      <c r="I10" s="10">
        <f>I9+F10+G10-H10</f>
        <v>8528496</v>
      </c>
    </row>
    <row r="11" spans="1:12" ht="15.75" x14ac:dyDescent="0.25">
      <c r="A11" s="12"/>
      <c r="B11" s="31" t="s">
        <v>172</v>
      </c>
      <c r="C11" s="31" t="s">
        <v>210</v>
      </c>
      <c r="D11" s="31">
        <v>4</v>
      </c>
      <c r="E11" s="45">
        <v>120</v>
      </c>
      <c r="F11" s="26"/>
      <c r="G11" s="26"/>
      <c r="H11" s="48">
        <v>480000</v>
      </c>
      <c r="I11" s="10">
        <f t="shared" ref="I11:I16" si="1">I10+F11+G11-H11</f>
        <v>8048496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60</v>
      </c>
      <c r="E12" s="45">
        <v>3.3</v>
      </c>
      <c r="F12" s="26"/>
      <c r="G12" s="26"/>
      <c r="H12" s="48">
        <v>198000</v>
      </c>
      <c r="I12" s="10">
        <f t="shared" si="1"/>
        <v>7850496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5">
        <v>35</v>
      </c>
      <c r="F13" s="26"/>
      <c r="G13" s="26"/>
      <c r="H13" s="48">
        <v>70000</v>
      </c>
      <c r="I13" s="10">
        <f t="shared" si="1"/>
        <v>7780496</v>
      </c>
    </row>
    <row r="14" spans="1:12" ht="15.75" x14ac:dyDescent="0.25">
      <c r="A14" s="12"/>
      <c r="B14" s="31" t="s">
        <v>21</v>
      </c>
      <c r="C14" s="31" t="s">
        <v>211</v>
      </c>
      <c r="D14" s="31">
        <v>1</v>
      </c>
      <c r="E14" s="45">
        <v>43</v>
      </c>
      <c r="F14" s="26"/>
      <c r="G14" s="26"/>
      <c r="H14" s="48">
        <v>43000</v>
      </c>
      <c r="I14" s="10">
        <f t="shared" si="1"/>
        <v>7737496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45">
        <v>16</v>
      </c>
      <c r="F15" s="26"/>
      <c r="G15" s="26"/>
      <c r="H15" s="48">
        <v>16000</v>
      </c>
      <c r="I15" s="10">
        <f t="shared" si="1"/>
        <v>7721496</v>
      </c>
      <c r="K15" s="14" t="s">
        <v>12</v>
      </c>
      <c r="L15" s="15">
        <v>1687000</v>
      </c>
    </row>
    <row r="16" spans="1:12" ht="15.75" x14ac:dyDescent="0.25">
      <c r="A16" s="12"/>
      <c r="B16" s="31" t="s">
        <v>145</v>
      </c>
      <c r="C16" s="31" t="s">
        <v>212</v>
      </c>
      <c r="D16" s="31">
        <v>1</v>
      </c>
      <c r="E16" s="45">
        <v>5</v>
      </c>
      <c r="F16" s="26"/>
      <c r="G16" s="26"/>
      <c r="H16" s="48">
        <v>5000</v>
      </c>
      <c r="I16" s="10">
        <f t="shared" si="1"/>
        <v>7716496</v>
      </c>
      <c r="K16" s="14" t="s">
        <v>13</v>
      </c>
      <c r="L16" s="15">
        <f>SUM(H22:H30)</f>
        <v>826000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49"/>
      <c r="I17" s="10">
        <f t="shared" ref="I17:I50" si="2">I16+F17+G17-H17</f>
        <v>7716496</v>
      </c>
      <c r="K17" s="14" t="s">
        <v>14</v>
      </c>
      <c r="L17" s="15">
        <f>SUM(H32:H40)</f>
        <v>1684000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49"/>
      <c r="I18" s="10">
        <f>I17+F18+G18-H18</f>
        <v>7716496</v>
      </c>
      <c r="K18" s="14" t="s">
        <v>15</v>
      </c>
      <c r="L18" s="15">
        <f>SUM(H41:H47)</f>
        <v>1126000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49">
        <f t="shared" ref="H19:H24" si="3">D19*E19</f>
        <v>0</v>
      </c>
      <c r="I19" s="10">
        <f>I18+F19+G19-H19</f>
        <v>7716496</v>
      </c>
      <c r="K19" s="14" t="s">
        <v>16</v>
      </c>
      <c r="L19" s="15">
        <f>SUM(H48:H49)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49">
        <f t="shared" si="3"/>
        <v>0</v>
      </c>
      <c r="I20" s="10">
        <f>I19+F20+G20-H20</f>
        <v>7716496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49">
        <f t="shared" si="3"/>
        <v>0</v>
      </c>
      <c r="I21" s="10">
        <f t="shared" si="2"/>
        <v>7716496</v>
      </c>
      <c r="K21" s="47" t="s">
        <v>222</v>
      </c>
      <c r="L21" s="46">
        <f>L15+L16+L17+L18+L19</f>
        <v>5323000</v>
      </c>
    </row>
    <row r="22" spans="1:12" ht="15.75" x14ac:dyDescent="0.25">
      <c r="A22" s="12"/>
      <c r="B22" s="31" t="s">
        <v>46</v>
      </c>
      <c r="C22" s="31" t="s">
        <v>210</v>
      </c>
      <c r="D22" s="31"/>
      <c r="E22" s="25">
        <v>17000</v>
      </c>
      <c r="F22" s="27"/>
      <c r="G22" s="27"/>
      <c r="H22" s="49">
        <f t="shared" si="3"/>
        <v>0</v>
      </c>
      <c r="I22" s="10">
        <f t="shared" si="2"/>
        <v>7716496</v>
      </c>
      <c r="K22" s="16"/>
      <c r="L22" s="17"/>
    </row>
    <row r="23" spans="1:12" ht="15.75" x14ac:dyDescent="0.25">
      <c r="A23" s="29" t="s">
        <v>218</v>
      </c>
      <c r="B23" s="31" t="s">
        <v>172</v>
      </c>
      <c r="C23" s="31" t="s">
        <v>210</v>
      </c>
      <c r="D23" s="31">
        <v>4</v>
      </c>
      <c r="E23" s="32">
        <v>120000</v>
      </c>
      <c r="F23" s="27"/>
      <c r="G23" s="27"/>
      <c r="H23" s="49">
        <f t="shared" si="3"/>
        <v>480000</v>
      </c>
      <c r="I23" s="10">
        <f>I21+F23+G23-H23</f>
        <v>7236496</v>
      </c>
      <c r="K23" s="16"/>
      <c r="L23" s="17"/>
    </row>
    <row r="24" spans="1:12" ht="15.75" x14ac:dyDescent="0.25">
      <c r="A24" s="12"/>
      <c r="B24" s="31" t="s">
        <v>181</v>
      </c>
      <c r="C24" s="31" t="s">
        <v>213</v>
      </c>
      <c r="D24" s="31">
        <v>50</v>
      </c>
      <c r="E24" s="32">
        <v>3500</v>
      </c>
      <c r="F24" s="27"/>
      <c r="G24" s="27"/>
      <c r="H24" s="49">
        <f t="shared" si="3"/>
        <v>175000</v>
      </c>
      <c r="I24" s="10">
        <f t="shared" si="2"/>
        <v>7061496</v>
      </c>
      <c r="K24" s="16"/>
      <c r="L24" s="17"/>
    </row>
    <row r="25" spans="1:12" ht="15.75" x14ac:dyDescent="0.25">
      <c r="A25" s="12"/>
      <c r="B25" s="31" t="s">
        <v>173</v>
      </c>
      <c r="C25" s="31" t="s">
        <v>179</v>
      </c>
      <c r="D25" s="31">
        <v>2</v>
      </c>
      <c r="E25" s="32">
        <v>35000</v>
      </c>
      <c r="F25" s="27"/>
      <c r="G25" s="27"/>
      <c r="H25" s="50">
        <f>D25*E25</f>
        <v>70000</v>
      </c>
      <c r="I25" s="10">
        <f t="shared" si="2"/>
        <v>6991496</v>
      </c>
      <c r="K25" s="16"/>
      <c r="L25" s="17"/>
    </row>
    <row r="26" spans="1:12" ht="15.75" x14ac:dyDescent="0.25">
      <c r="A26" s="12"/>
      <c r="B26" s="31" t="s">
        <v>182</v>
      </c>
      <c r="C26" s="31" t="s">
        <v>210</v>
      </c>
      <c r="D26" s="31">
        <v>1</v>
      </c>
      <c r="E26" s="32">
        <v>16000</v>
      </c>
      <c r="F26" s="27"/>
      <c r="G26" s="27"/>
      <c r="H26" s="50">
        <f t="shared" ref="H26:H30" si="4">D26*E26</f>
        <v>16000</v>
      </c>
      <c r="I26" s="10">
        <f t="shared" si="2"/>
        <v>6975496</v>
      </c>
      <c r="K26" s="16"/>
      <c r="L26" s="17"/>
    </row>
    <row r="27" spans="1:12" ht="15.75" x14ac:dyDescent="0.25">
      <c r="A27" s="12"/>
      <c r="B27" s="31" t="s">
        <v>11</v>
      </c>
      <c r="C27" s="31" t="s">
        <v>214</v>
      </c>
      <c r="D27" s="31">
        <v>1</v>
      </c>
      <c r="E27" s="32">
        <v>10000</v>
      </c>
      <c r="F27" s="27"/>
      <c r="G27" s="27"/>
      <c r="H27" s="50">
        <f t="shared" si="4"/>
        <v>10000</v>
      </c>
      <c r="I27" s="10">
        <f t="shared" si="2"/>
        <v>6965496</v>
      </c>
      <c r="K27" s="16"/>
      <c r="L27" s="17"/>
    </row>
    <row r="28" spans="1:12" ht="15.75" x14ac:dyDescent="0.25">
      <c r="A28" s="12"/>
      <c r="B28" s="31" t="s">
        <v>215</v>
      </c>
      <c r="C28" s="31"/>
      <c r="D28" s="31">
        <v>1</v>
      </c>
      <c r="E28" s="32">
        <v>10000</v>
      </c>
      <c r="F28" s="27"/>
      <c r="G28" s="27"/>
      <c r="H28" s="50">
        <f t="shared" si="4"/>
        <v>10000</v>
      </c>
      <c r="I28" s="10">
        <f t="shared" si="2"/>
        <v>6955496</v>
      </c>
      <c r="K28" s="16"/>
      <c r="L28" s="17"/>
    </row>
    <row r="29" spans="1:12" ht="15.75" x14ac:dyDescent="0.25">
      <c r="A29" s="12"/>
      <c r="B29" s="31" t="s">
        <v>216</v>
      </c>
      <c r="C29" s="31"/>
      <c r="D29" s="31">
        <v>1</v>
      </c>
      <c r="E29" s="32">
        <v>30000</v>
      </c>
      <c r="F29" s="27"/>
      <c r="G29" s="27"/>
      <c r="H29" s="50">
        <f t="shared" si="4"/>
        <v>30000</v>
      </c>
      <c r="I29" s="10">
        <f t="shared" si="2"/>
        <v>6925496</v>
      </c>
      <c r="K29" s="16"/>
      <c r="L29" s="17"/>
    </row>
    <row r="30" spans="1:12" ht="15.75" x14ac:dyDescent="0.25">
      <c r="A30" s="12"/>
      <c r="B30" s="31" t="s">
        <v>131</v>
      </c>
      <c r="C30" s="31" t="s">
        <v>178</v>
      </c>
      <c r="D30" s="31">
        <v>1</v>
      </c>
      <c r="E30" s="32">
        <v>35000</v>
      </c>
      <c r="F30" s="27"/>
      <c r="G30" s="27"/>
      <c r="H30" s="50">
        <f t="shared" si="4"/>
        <v>35000</v>
      </c>
      <c r="I30" s="10">
        <f t="shared" si="2"/>
        <v>6890496</v>
      </c>
      <c r="K30" s="16"/>
      <c r="L30" s="17"/>
    </row>
    <row r="31" spans="1:12" ht="15.75" x14ac:dyDescent="0.25">
      <c r="A31" s="12"/>
      <c r="B31" s="24"/>
      <c r="C31" s="24"/>
      <c r="D31" s="24"/>
      <c r="E31" s="25"/>
      <c r="F31" s="27"/>
      <c r="G31" s="27"/>
      <c r="H31" s="50"/>
      <c r="I31" s="10"/>
      <c r="K31" s="16"/>
      <c r="L31" s="17"/>
    </row>
    <row r="32" spans="1:12" ht="15.75" x14ac:dyDescent="0.25">
      <c r="A32" s="29" t="s">
        <v>219</v>
      </c>
      <c r="B32" s="31" t="s">
        <v>46</v>
      </c>
      <c r="C32" s="31" t="s">
        <v>210</v>
      </c>
      <c r="D32" s="31">
        <v>50</v>
      </c>
      <c r="E32" s="31">
        <v>17500</v>
      </c>
      <c r="F32" s="27"/>
      <c r="G32" s="27"/>
      <c r="H32" s="50">
        <f>D32*E32</f>
        <v>875000</v>
      </c>
      <c r="I32" s="10">
        <f>I28+F32+G32-H32</f>
        <v>6080496</v>
      </c>
      <c r="K32" s="16"/>
      <c r="L32" s="17"/>
    </row>
    <row r="33" spans="1:12" ht="15.75" x14ac:dyDescent="0.25">
      <c r="A33" s="12"/>
      <c r="B33" s="31" t="s">
        <v>172</v>
      </c>
      <c r="C33" s="31" t="s">
        <v>210</v>
      </c>
      <c r="D33" s="31">
        <v>4</v>
      </c>
      <c r="E33" s="31">
        <v>120000</v>
      </c>
      <c r="F33" s="27"/>
      <c r="G33" s="27"/>
      <c r="H33" s="50">
        <f t="shared" ref="H33:H47" si="5">D33*E33</f>
        <v>480000</v>
      </c>
      <c r="I33" s="10">
        <f t="shared" si="2"/>
        <v>5600496</v>
      </c>
      <c r="K33" s="16"/>
      <c r="L33" s="17"/>
    </row>
    <row r="34" spans="1:12" ht="15.75" x14ac:dyDescent="0.25">
      <c r="A34" s="12"/>
      <c r="B34" s="31" t="s">
        <v>181</v>
      </c>
      <c r="C34" s="31" t="s">
        <v>213</v>
      </c>
      <c r="D34" s="31">
        <v>50</v>
      </c>
      <c r="E34" s="31">
        <v>3500</v>
      </c>
      <c r="F34" s="27"/>
      <c r="G34" s="27"/>
      <c r="H34" s="50">
        <f t="shared" si="5"/>
        <v>175000</v>
      </c>
      <c r="I34" s="10">
        <f t="shared" si="2"/>
        <v>5425496</v>
      </c>
      <c r="K34" s="16"/>
      <c r="L34" s="17"/>
    </row>
    <row r="35" spans="1:12" ht="15.75" x14ac:dyDescent="0.25">
      <c r="A35" s="12"/>
      <c r="B35" s="31" t="s">
        <v>173</v>
      </c>
      <c r="C35" s="31" t="s">
        <v>179</v>
      </c>
      <c r="D35" s="31">
        <v>2</v>
      </c>
      <c r="E35" s="31">
        <v>35000</v>
      </c>
      <c r="F35" s="27"/>
      <c r="G35" s="27"/>
      <c r="H35" s="50">
        <f t="shared" si="5"/>
        <v>70000</v>
      </c>
      <c r="I35" s="10">
        <f t="shared" si="2"/>
        <v>5355496</v>
      </c>
      <c r="K35" s="16"/>
      <c r="L35" s="17"/>
    </row>
    <row r="36" spans="1:12" ht="15.75" x14ac:dyDescent="0.25">
      <c r="A36" s="12"/>
      <c r="B36" s="31" t="s">
        <v>182</v>
      </c>
      <c r="C36" s="31" t="s">
        <v>210</v>
      </c>
      <c r="D36" s="31">
        <v>1</v>
      </c>
      <c r="E36" s="31">
        <v>16000</v>
      </c>
      <c r="F36" s="27"/>
      <c r="G36" s="27"/>
      <c r="H36" s="50">
        <f t="shared" si="5"/>
        <v>16000</v>
      </c>
      <c r="I36" s="10">
        <f t="shared" si="2"/>
        <v>5339496</v>
      </c>
      <c r="K36" s="16"/>
      <c r="L36" s="17"/>
    </row>
    <row r="37" spans="1:12" ht="15.75" x14ac:dyDescent="0.25">
      <c r="A37" s="12"/>
      <c r="B37" s="31" t="s">
        <v>28</v>
      </c>
      <c r="C37" s="31" t="s">
        <v>212</v>
      </c>
      <c r="D37" s="31">
        <v>1</v>
      </c>
      <c r="E37" s="31">
        <v>25000</v>
      </c>
      <c r="F37" s="27"/>
      <c r="G37" s="27"/>
      <c r="H37" s="50">
        <f t="shared" si="5"/>
        <v>25000</v>
      </c>
      <c r="I37" s="10">
        <f t="shared" si="2"/>
        <v>5314496</v>
      </c>
      <c r="K37" s="16"/>
      <c r="L37" s="17"/>
    </row>
    <row r="38" spans="1:12" ht="15.75" x14ac:dyDescent="0.25">
      <c r="A38" s="12"/>
      <c r="B38" s="31" t="s">
        <v>21</v>
      </c>
      <c r="C38" s="31" t="s">
        <v>211</v>
      </c>
      <c r="D38" s="31">
        <v>1</v>
      </c>
      <c r="E38" s="31">
        <v>43000</v>
      </c>
      <c r="F38" s="27"/>
      <c r="G38" s="27"/>
      <c r="H38" s="50">
        <f t="shared" si="5"/>
        <v>43000</v>
      </c>
      <c r="I38" s="10">
        <f t="shared" si="2"/>
        <v>5271496</v>
      </c>
      <c r="K38" s="16"/>
      <c r="L38" s="17"/>
    </row>
    <row r="39" spans="1:12" ht="15.75" x14ac:dyDescent="0.25">
      <c r="A39" s="12"/>
      <c r="B39" s="31"/>
      <c r="C39" s="31"/>
      <c r="D39" s="31"/>
      <c r="E39" s="25"/>
      <c r="F39" s="27"/>
      <c r="G39" s="27"/>
      <c r="H39" s="50">
        <f t="shared" si="5"/>
        <v>0</v>
      </c>
      <c r="I39" s="10">
        <f t="shared" si="2"/>
        <v>5271496</v>
      </c>
      <c r="K39" s="16"/>
      <c r="L39" s="17"/>
    </row>
    <row r="40" spans="1:12" ht="15.75" x14ac:dyDescent="0.25">
      <c r="A40" s="12"/>
      <c r="B40" s="31"/>
      <c r="C40" s="31"/>
      <c r="D40" s="31"/>
      <c r="E40" s="25"/>
      <c r="F40" s="27"/>
      <c r="G40" s="27"/>
      <c r="H40" s="50">
        <f t="shared" si="5"/>
        <v>0</v>
      </c>
      <c r="I40" s="10">
        <f t="shared" si="2"/>
        <v>5271496</v>
      </c>
      <c r="K40" s="16"/>
      <c r="L40" s="17"/>
    </row>
    <row r="41" spans="1:12" ht="15.75" x14ac:dyDescent="0.25">
      <c r="A41" s="29" t="s">
        <v>221</v>
      </c>
      <c r="B41" s="31" t="s">
        <v>46</v>
      </c>
      <c r="C41" s="31" t="s">
        <v>210</v>
      </c>
      <c r="D41" s="31"/>
      <c r="E41" s="25"/>
      <c r="F41" s="27"/>
      <c r="G41" s="27"/>
      <c r="H41" s="50">
        <f t="shared" si="5"/>
        <v>0</v>
      </c>
      <c r="I41" s="10">
        <f t="shared" si="2"/>
        <v>5271496</v>
      </c>
      <c r="K41" s="16"/>
      <c r="L41" s="17"/>
    </row>
    <row r="42" spans="1:12" ht="15.75" x14ac:dyDescent="0.25">
      <c r="A42" s="12"/>
      <c r="B42" s="31" t="s">
        <v>172</v>
      </c>
      <c r="C42" s="31" t="s">
        <v>210</v>
      </c>
      <c r="D42" s="31">
        <v>4</v>
      </c>
      <c r="E42" s="25">
        <v>120000</v>
      </c>
      <c r="F42" s="27"/>
      <c r="G42" s="27"/>
      <c r="H42" s="50">
        <f t="shared" si="5"/>
        <v>480000</v>
      </c>
      <c r="I42" s="10">
        <f t="shared" si="2"/>
        <v>4791496</v>
      </c>
      <c r="K42" s="16"/>
      <c r="L42" s="17"/>
    </row>
    <row r="43" spans="1:12" ht="15.75" x14ac:dyDescent="0.25">
      <c r="A43" s="12"/>
      <c r="B43" s="31" t="s">
        <v>181</v>
      </c>
      <c r="C43" s="31" t="s">
        <v>213</v>
      </c>
      <c r="D43" s="31">
        <v>50</v>
      </c>
      <c r="E43" s="25">
        <v>3500</v>
      </c>
      <c r="F43" s="27"/>
      <c r="G43" s="27"/>
      <c r="H43" s="50">
        <f t="shared" si="5"/>
        <v>175000</v>
      </c>
      <c r="I43" s="10">
        <f t="shared" si="2"/>
        <v>4616496</v>
      </c>
      <c r="K43" s="16"/>
      <c r="L43" s="17"/>
    </row>
    <row r="44" spans="1:12" ht="15.75" x14ac:dyDescent="0.25">
      <c r="A44" s="12"/>
      <c r="B44" s="31" t="s">
        <v>173</v>
      </c>
      <c r="C44" s="31" t="s">
        <v>179</v>
      </c>
      <c r="D44" s="31">
        <v>2</v>
      </c>
      <c r="E44" s="25">
        <v>35000</v>
      </c>
      <c r="F44" s="27"/>
      <c r="G44" s="27"/>
      <c r="H44" s="50">
        <f t="shared" si="5"/>
        <v>70000</v>
      </c>
      <c r="I44" s="10">
        <f t="shared" si="2"/>
        <v>4546496</v>
      </c>
      <c r="K44" s="16"/>
      <c r="L44" s="17"/>
    </row>
    <row r="45" spans="1:12" ht="15.75" x14ac:dyDescent="0.25">
      <c r="A45" s="12"/>
      <c r="B45" s="31" t="s">
        <v>182</v>
      </c>
      <c r="C45" s="31" t="s">
        <v>210</v>
      </c>
      <c r="D45" s="31">
        <v>1</v>
      </c>
      <c r="E45" s="25">
        <v>16000</v>
      </c>
      <c r="F45" s="27"/>
      <c r="G45" s="27"/>
      <c r="H45" s="50">
        <f t="shared" si="5"/>
        <v>16000</v>
      </c>
      <c r="I45" s="10">
        <f t="shared" si="2"/>
        <v>4530496</v>
      </c>
      <c r="K45" s="16"/>
      <c r="L45" s="17"/>
    </row>
    <row r="46" spans="1:12" ht="15.75" x14ac:dyDescent="0.25">
      <c r="A46" s="12"/>
      <c r="B46" s="31" t="s">
        <v>202</v>
      </c>
      <c r="C46" s="31" t="s">
        <v>220</v>
      </c>
      <c r="D46" s="31">
        <v>1</v>
      </c>
      <c r="E46" s="25">
        <v>360000</v>
      </c>
      <c r="F46" s="27"/>
      <c r="G46" s="27"/>
      <c r="H46" s="50">
        <f t="shared" si="5"/>
        <v>360000</v>
      </c>
      <c r="I46" s="10">
        <f t="shared" si="2"/>
        <v>4170496</v>
      </c>
      <c r="K46" s="16"/>
      <c r="L46" s="17"/>
    </row>
    <row r="47" spans="1:12" ht="15.75" x14ac:dyDescent="0.25">
      <c r="A47" s="12"/>
      <c r="B47" s="31" t="s">
        <v>22</v>
      </c>
      <c r="C47" s="31" t="s">
        <v>212</v>
      </c>
      <c r="D47" s="31">
        <v>1</v>
      </c>
      <c r="E47" s="25">
        <v>25000</v>
      </c>
      <c r="F47" s="27"/>
      <c r="G47" s="27"/>
      <c r="H47" s="50">
        <f t="shared" si="5"/>
        <v>25000</v>
      </c>
      <c r="I47" s="10">
        <f t="shared" si="2"/>
        <v>4145496</v>
      </c>
      <c r="K47" s="16"/>
      <c r="L47" s="17"/>
    </row>
    <row r="48" spans="1:12" ht="15.75" x14ac:dyDescent="0.25">
      <c r="A48" s="12"/>
      <c r="B48" s="31"/>
      <c r="C48" s="31"/>
      <c r="D48" s="31"/>
      <c r="E48" s="25"/>
      <c r="F48" s="27"/>
      <c r="G48" s="27"/>
      <c r="H48" s="50">
        <f t="shared" ref="H48:H49" si="6">D48*E48</f>
        <v>0</v>
      </c>
      <c r="I48" s="10">
        <f t="shared" si="2"/>
        <v>4145496</v>
      </c>
      <c r="K48" s="16"/>
      <c r="L48" s="17"/>
    </row>
    <row r="49" spans="1:12" ht="15.75" x14ac:dyDescent="0.25">
      <c r="A49" s="12"/>
      <c r="B49" s="31"/>
      <c r="C49" s="31"/>
      <c r="D49" s="31"/>
      <c r="E49" s="25"/>
      <c r="F49" s="27"/>
      <c r="G49" s="27"/>
      <c r="H49" s="50">
        <f t="shared" si="6"/>
        <v>0</v>
      </c>
      <c r="I49" s="10">
        <f t="shared" si="2"/>
        <v>4145496</v>
      </c>
      <c r="K49" s="16"/>
      <c r="L49" s="17"/>
    </row>
    <row r="50" spans="1:12" ht="15.75" x14ac:dyDescent="0.25">
      <c r="A50" s="12"/>
      <c r="B50" s="24"/>
      <c r="C50" s="24"/>
      <c r="D50" s="24"/>
      <c r="E50" s="25"/>
      <c r="F50" s="27"/>
      <c r="G50" s="27"/>
      <c r="H50" s="50">
        <f>SUM(H48:H49)</f>
        <v>0</v>
      </c>
      <c r="I50" s="10">
        <f t="shared" si="2"/>
        <v>4145496</v>
      </c>
      <c r="K50" s="16"/>
      <c r="L50" s="17"/>
    </row>
    <row r="51" spans="1:12" ht="15.75" x14ac:dyDescent="0.25">
      <c r="A51" s="19" t="s">
        <v>223</v>
      </c>
      <c r="B51" s="19"/>
      <c r="C51" s="19"/>
      <c r="D51" s="19"/>
      <c r="E51" s="20"/>
      <c r="F51" s="21">
        <f>SUM(F5:F21)</f>
        <v>1000000</v>
      </c>
      <c r="G51" s="21">
        <f>SUM(G5:G21)</f>
        <v>0</v>
      </c>
      <c r="H51" s="59">
        <f>SUM(H5:H50)</f>
        <v>5323000</v>
      </c>
      <c r="I51" s="61">
        <f>I4+F52-H51</f>
        <v>4080496</v>
      </c>
    </row>
    <row r="52" spans="1:12" ht="15.75" x14ac:dyDescent="0.25">
      <c r="A52" s="63" t="s">
        <v>224</v>
      </c>
      <c r="B52" s="64"/>
      <c r="C52" s="22"/>
      <c r="D52" s="22"/>
      <c r="E52" s="23"/>
      <c r="F52" s="65">
        <f>F51+G51</f>
        <v>1000000</v>
      </c>
      <c r="G52" s="66"/>
      <c r="H52" s="60"/>
      <c r="I52" s="62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32" workbookViewId="0">
      <selection activeCell="L45" sqref="L4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4.85546875" bestFit="1" customWidth="1"/>
    <col min="5" max="5" width="11.5703125" style="34" bestFit="1" customWidth="1"/>
    <col min="6" max="6" width="13.42578125" bestFit="1" customWidth="1"/>
    <col min="7" max="7" width="11.85546875" bestFit="1" customWidth="1"/>
    <col min="8" max="9" width="13.42578125" bestFit="1" customWidth="1"/>
    <col min="12" max="12" width="12.28515625" bestFit="1" customWidth="1"/>
  </cols>
  <sheetData>
    <row r="1" spans="1:12" ht="18.75" x14ac:dyDescent="0.25">
      <c r="A1" s="55" t="s">
        <v>225</v>
      </c>
      <c r="B1" s="56"/>
      <c r="C1" s="56"/>
      <c r="D1" s="56"/>
      <c r="E1" s="56"/>
      <c r="F1" s="56"/>
      <c r="G1" s="56"/>
      <c r="H1" s="56"/>
      <c r="I1" s="5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52" t="s">
        <v>3</v>
      </c>
      <c r="F2" s="58" t="s">
        <v>4</v>
      </c>
      <c r="G2" s="58"/>
      <c r="H2" s="51" t="s">
        <v>5</v>
      </c>
      <c r="I2" s="51" t="s">
        <v>6</v>
      </c>
    </row>
    <row r="3" spans="1:12" ht="15.75" x14ac:dyDescent="0.25">
      <c r="A3" s="1"/>
      <c r="B3" s="2"/>
      <c r="C3" s="2"/>
      <c r="D3" s="2"/>
      <c r="E3" s="52"/>
      <c r="F3" s="51" t="s">
        <v>7</v>
      </c>
      <c r="G3" s="51" t="s">
        <v>8</v>
      </c>
      <c r="H3" s="51"/>
      <c r="I3" s="51"/>
    </row>
    <row r="4" spans="1:12" ht="15.75" x14ac:dyDescent="0.25">
      <c r="A4" s="3" t="s">
        <v>226</v>
      </c>
      <c r="B4" s="3"/>
      <c r="C4" s="3"/>
      <c r="D4" s="3"/>
      <c r="E4" s="53"/>
      <c r="F4" s="4"/>
      <c r="G4" s="4"/>
      <c r="H4" s="4"/>
      <c r="I4" s="10">
        <v>4080496</v>
      </c>
    </row>
    <row r="5" spans="1:12" ht="15.75" x14ac:dyDescent="0.25">
      <c r="A5" s="6" t="s">
        <v>227</v>
      </c>
      <c r="B5" s="7" t="s">
        <v>17</v>
      </c>
      <c r="C5" s="7"/>
      <c r="D5" s="8"/>
      <c r="E5" s="54"/>
      <c r="F5" s="9">
        <v>500000</v>
      </c>
      <c r="G5" s="9"/>
      <c r="H5" s="9"/>
      <c r="I5" s="10">
        <f>I4+F5+G5-H5</f>
        <v>4580496</v>
      </c>
    </row>
    <row r="6" spans="1:12" ht="15.75" x14ac:dyDescent="0.25">
      <c r="A6" s="6" t="s">
        <v>228</v>
      </c>
      <c r="B6" s="7" t="s">
        <v>91</v>
      </c>
      <c r="C6" s="7"/>
      <c r="D6" s="8"/>
      <c r="E6" s="54"/>
      <c r="F6" s="9">
        <v>500000</v>
      </c>
      <c r="G6" s="9"/>
      <c r="H6" s="9"/>
      <c r="I6" s="10">
        <f t="shared" ref="I6:I8" si="0">I5+F6+G6</f>
        <v>5080496</v>
      </c>
    </row>
    <row r="7" spans="1:12" ht="15.75" x14ac:dyDescent="0.25">
      <c r="A7" s="6" t="s">
        <v>230</v>
      </c>
      <c r="B7" s="7" t="s">
        <v>229</v>
      </c>
      <c r="C7" s="7"/>
      <c r="D7" s="8"/>
      <c r="E7" s="54"/>
      <c r="F7" s="9"/>
      <c r="G7" s="9">
        <v>500000</v>
      </c>
      <c r="H7" s="9"/>
      <c r="I7" s="10">
        <f t="shared" si="0"/>
        <v>5580496</v>
      </c>
    </row>
    <row r="8" spans="1:12" ht="15.75" x14ac:dyDescent="0.25">
      <c r="A8" s="6"/>
      <c r="B8" s="7"/>
      <c r="C8" s="7"/>
      <c r="D8" s="8"/>
      <c r="E8" s="54"/>
      <c r="F8" s="9"/>
      <c r="G8" s="9"/>
      <c r="H8" s="9"/>
      <c r="I8" s="10">
        <f t="shared" si="0"/>
        <v>5580496</v>
      </c>
    </row>
    <row r="9" spans="1:12" ht="15.75" x14ac:dyDescent="0.25">
      <c r="A9" s="6"/>
      <c r="B9" s="7"/>
      <c r="C9" s="7"/>
      <c r="D9" s="8"/>
      <c r="E9" s="54"/>
      <c r="F9" s="9">
        <v>0</v>
      </c>
      <c r="G9" s="9">
        <v>0</v>
      </c>
      <c r="H9" s="9">
        <v>0</v>
      </c>
      <c r="I9" s="10">
        <f>I8+F9+G9-H9</f>
        <v>5580496</v>
      </c>
    </row>
    <row r="10" spans="1:12" ht="15.75" x14ac:dyDescent="0.25">
      <c r="A10" s="29" t="s">
        <v>231</v>
      </c>
      <c r="B10" s="31" t="s">
        <v>171</v>
      </c>
      <c r="C10" s="31" t="s">
        <v>210</v>
      </c>
      <c r="D10" s="31">
        <v>50</v>
      </c>
      <c r="E10" s="33">
        <v>17500</v>
      </c>
      <c r="F10" s="26"/>
      <c r="G10" s="26"/>
      <c r="H10" s="48">
        <f>D10*E10</f>
        <v>875000</v>
      </c>
      <c r="I10" s="10">
        <f>I9+F10+G10-H10</f>
        <v>4705496</v>
      </c>
    </row>
    <row r="11" spans="1:12" ht="15.75" x14ac:dyDescent="0.25">
      <c r="A11" s="12"/>
      <c r="B11" s="31" t="s">
        <v>172</v>
      </c>
      <c r="C11" s="31" t="s">
        <v>210</v>
      </c>
      <c r="D11" s="31">
        <v>4</v>
      </c>
      <c r="E11" s="33">
        <v>120000</v>
      </c>
      <c r="F11" s="26"/>
      <c r="G11" s="26"/>
      <c r="H11" s="48">
        <f t="shared" ref="H11:H16" si="1">D11*E11</f>
        <v>480000</v>
      </c>
      <c r="I11" s="10">
        <f t="shared" ref="I11:I50" si="2">I10+F11+G11-H11</f>
        <v>4225496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50</v>
      </c>
      <c r="E12" s="33">
        <v>3500</v>
      </c>
      <c r="F12" s="26"/>
      <c r="G12" s="26"/>
      <c r="H12" s="48">
        <f t="shared" si="1"/>
        <v>175000</v>
      </c>
      <c r="I12" s="10">
        <f t="shared" si="2"/>
        <v>4050496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33">
        <v>35000</v>
      </c>
      <c r="F13" s="26"/>
      <c r="G13" s="26"/>
      <c r="H13" s="48">
        <f t="shared" si="1"/>
        <v>70000</v>
      </c>
      <c r="I13" s="10">
        <f t="shared" si="2"/>
        <v>3980496</v>
      </c>
    </row>
    <row r="14" spans="1:12" ht="15.75" x14ac:dyDescent="0.25">
      <c r="A14" s="12"/>
      <c r="B14" s="31" t="s">
        <v>21</v>
      </c>
      <c r="C14" s="31" t="s">
        <v>211</v>
      </c>
      <c r="D14" s="31">
        <v>1</v>
      </c>
      <c r="E14" s="33">
        <v>43000</v>
      </c>
      <c r="F14" s="26"/>
      <c r="G14" s="26"/>
      <c r="H14" s="48">
        <f t="shared" si="1"/>
        <v>43000</v>
      </c>
      <c r="I14" s="10">
        <f t="shared" si="2"/>
        <v>3937496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33">
        <v>15000</v>
      </c>
      <c r="F15" s="26"/>
      <c r="G15" s="26"/>
      <c r="H15" s="48">
        <f t="shared" si="1"/>
        <v>15000</v>
      </c>
      <c r="I15" s="10">
        <f t="shared" si="2"/>
        <v>3922496</v>
      </c>
      <c r="K15" s="14" t="s">
        <v>12</v>
      </c>
      <c r="L15" s="15">
        <f>SUM(H10:H16)</f>
        <v>1663000</v>
      </c>
    </row>
    <row r="16" spans="1:12" ht="15.75" x14ac:dyDescent="0.25">
      <c r="A16" s="12"/>
      <c r="B16" s="31" t="s">
        <v>145</v>
      </c>
      <c r="C16" s="31" t="s">
        <v>212</v>
      </c>
      <c r="D16" s="31">
        <v>1</v>
      </c>
      <c r="E16" s="33">
        <v>5000</v>
      </c>
      <c r="F16" s="26"/>
      <c r="G16" s="26"/>
      <c r="H16" s="48">
        <f t="shared" si="1"/>
        <v>5000</v>
      </c>
      <c r="I16" s="10">
        <f>I15+F16+G16-H16</f>
        <v>3917496</v>
      </c>
      <c r="K16" s="14" t="s">
        <v>13</v>
      </c>
      <c r="L16" s="15">
        <f>SUM(H22:H30)</f>
        <v>786000</v>
      </c>
    </row>
    <row r="17" spans="1:12" ht="15.75" x14ac:dyDescent="0.25">
      <c r="A17" s="12"/>
      <c r="B17" s="31"/>
      <c r="C17" s="31"/>
      <c r="D17" s="31"/>
      <c r="E17" s="33"/>
      <c r="F17" s="26"/>
      <c r="G17" s="26"/>
      <c r="H17" s="49"/>
      <c r="I17" s="10">
        <f t="shared" si="2"/>
        <v>3917496</v>
      </c>
      <c r="K17" s="14" t="s">
        <v>14</v>
      </c>
      <c r="L17" s="15">
        <f>SUM(H32:H40)</f>
        <v>2029000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49"/>
      <c r="I18" s="10">
        <f>I17+F18+G18-H18</f>
        <v>3917496</v>
      </c>
      <c r="K18" s="14" t="s">
        <v>15</v>
      </c>
      <c r="L18" s="15">
        <f>SUM(H41:H47)</f>
        <v>766000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49">
        <f t="shared" ref="H19:H24" si="3">D19*E19</f>
        <v>0</v>
      </c>
      <c r="I19" s="10">
        <f>I18+F19+G19-H19</f>
        <v>3917496</v>
      </c>
      <c r="K19" s="14" t="s">
        <v>16</v>
      </c>
      <c r="L19" s="15">
        <f>SUM(H48:H49)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49">
        <f t="shared" si="3"/>
        <v>0</v>
      </c>
      <c r="I20" s="10">
        <f>I19+F20+G20-H20</f>
        <v>3917496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49">
        <f t="shared" si="3"/>
        <v>0</v>
      </c>
      <c r="I21" s="10">
        <f t="shared" si="2"/>
        <v>3917496</v>
      </c>
      <c r="K21" s="47" t="s">
        <v>222</v>
      </c>
      <c r="L21" s="46">
        <f>L15+L16+L17+L18+L19</f>
        <v>5244000</v>
      </c>
    </row>
    <row r="22" spans="1:12" ht="15.75" x14ac:dyDescent="0.25">
      <c r="A22" s="12"/>
      <c r="B22" s="31" t="s">
        <v>46</v>
      </c>
      <c r="C22" s="31" t="s">
        <v>210</v>
      </c>
      <c r="D22" s="31"/>
      <c r="E22" s="25">
        <v>17000</v>
      </c>
      <c r="F22" s="27"/>
      <c r="G22" s="27"/>
      <c r="H22" s="49">
        <f t="shared" si="3"/>
        <v>0</v>
      </c>
      <c r="I22" s="10">
        <f t="shared" si="2"/>
        <v>3917496</v>
      </c>
      <c r="K22" s="16"/>
      <c r="L22" s="17"/>
    </row>
    <row r="23" spans="1:12" ht="15.75" x14ac:dyDescent="0.25">
      <c r="A23" s="29" t="s">
        <v>232</v>
      </c>
      <c r="B23" s="31" t="s">
        <v>172</v>
      </c>
      <c r="C23" s="31" t="s">
        <v>210</v>
      </c>
      <c r="D23" s="31">
        <v>4</v>
      </c>
      <c r="E23" s="33">
        <v>120000</v>
      </c>
      <c r="F23" s="27"/>
      <c r="G23" s="27"/>
      <c r="H23" s="49">
        <f t="shared" si="3"/>
        <v>480000</v>
      </c>
      <c r="I23" s="10">
        <f>I21+F23+G23-H23</f>
        <v>3437496</v>
      </c>
      <c r="K23" s="16"/>
      <c r="L23" s="17"/>
    </row>
    <row r="24" spans="1:12" ht="15.75" x14ac:dyDescent="0.25">
      <c r="A24" s="12"/>
      <c r="B24" s="31" t="s">
        <v>181</v>
      </c>
      <c r="C24" s="31" t="s">
        <v>213</v>
      </c>
      <c r="D24" s="31">
        <v>50</v>
      </c>
      <c r="E24" s="33">
        <v>3500</v>
      </c>
      <c r="F24" s="27"/>
      <c r="G24" s="27"/>
      <c r="H24" s="49">
        <f t="shared" si="3"/>
        <v>175000</v>
      </c>
      <c r="I24" s="10">
        <f t="shared" si="2"/>
        <v>3262496</v>
      </c>
      <c r="K24" s="16"/>
      <c r="L24" s="17"/>
    </row>
    <row r="25" spans="1:12" ht="15.75" x14ac:dyDescent="0.25">
      <c r="A25" s="12"/>
      <c r="B25" s="31" t="s">
        <v>173</v>
      </c>
      <c r="C25" s="31" t="s">
        <v>179</v>
      </c>
      <c r="D25" s="31">
        <v>2</v>
      </c>
      <c r="E25" s="33">
        <v>35000</v>
      </c>
      <c r="F25" s="27"/>
      <c r="G25" s="27"/>
      <c r="H25" s="50">
        <f>D25*E25</f>
        <v>70000</v>
      </c>
      <c r="I25" s="10">
        <f t="shared" si="2"/>
        <v>3192496</v>
      </c>
      <c r="K25" s="16"/>
      <c r="L25" s="17"/>
    </row>
    <row r="26" spans="1:12" ht="15.75" x14ac:dyDescent="0.25">
      <c r="A26" s="12"/>
      <c r="B26" s="31" t="s">
        <v>182</v>
      </c>
      <c r="C26" s="31" t="s">
        <v>210</v>
      </c>
      <c r="D26" s="31">
        <v>1</v>
      </c>
      <c r="E26" s="33">
        <v>16000</v>
      </c>
      <c r="F26" s="27"/>
      <c r="G26" s="27"/>
      <c r="H26" s="50">
        <f t="shared" ref="H26:H30" si="4">D26*E26</f>
        <v>16000</v>
      </c>
      <c r="I26" s="10">
        <f t="shared" si="2"/>
        <v>3176496</v>
      </c>
      <c r="K26" s="16"/>
      <c r="L26" s="17"/>
    </row>
    <row r="27" spans="1:12" ht="15.75" x14ac:dyDescent="0.25">
      <c r="A27" s="12"/>
      <c r="B27" s="31" t="s">
        <v>11</v>
      </c>
      <c r="C27" s="31" t="s">
        <v>214</v>
      </c>
      <c r="D27" s="31">
        <v>1</v>
      </c>
      <c r="E27" s="33">
        <v>10000</v>
      </c>
      <c r="F27" s="27"/>
      <c r="G27" s="27"/>
      <c r="H27" s="50">
        <f t="shared" si="4"/>
        <v>10000</v>
      </c>
      <c r="I27" s="10">
        <f t="shared" si="2"/>
        <v>3166496</v>
      </c>
      <c r="K27" s="16"/>
      <c r="L27" s="17"/>
    </row>
    <row r="28" spans="1:12" ht="15.75" x14ac:dyDescent="0.25">
      <c r="A28" s="12"/>
      <c r="B28" s="31" t="s">
        <v>233</v>
      </c>
      <c r="C28" s="31"/>
      <c r="D28" s="31">
        <v>1</v>
      </c>
      <c r="E28" s="33">
        <v>25000</v>
      </c>
      <c r="F28" s="27"/>
      <c r="G28" s="27"/>
      <c r="H28" s="50">
        <f t="shared" si="4"/>
        <v>25000</v>
      </c>
      <c r="I28" s="10">
        <f t="shared" si="2"/>
        <v>3141496</v>
      </c>
      <c r="K28" s="16"/>
      <c r="L28" s="17"/>
    </row>
    <row r="29" spans="1:12" ht="15.75" x14ac:dyDescent="0.25">
      <c r="A29" s="12"/>
      <c r="B29" s="31" t="s">
        <v>131</v>
      </c>
      <c r="C29" s="31"/>
      <c r="D29" s="31">
        <v>1</v>
      </c>
      <c r="E29" s="33">
        <v>10000</v>
      </c>
      <c r="F29" s="27"/>
      <c r="G29" s="27"/>
      <c r="H29" s="50">
        <f t="shared" si="4"/>
        <v>10000</v>
      </c>
      <c r="I29" s="10">
        <f t="shared" si="2"/>
        <v>3131496</v>
      </c>
      <c r="K29" s="16"/>
      <c r="L29" s="17"/>
    </row>
    <row r="30" spans="1:12" ht="15.75" x14ac:dyDescent="0.25">
      <c r="A30" s="12"/>
      <c r="B30" s="31"/>
      <c r="C30" s="31"/>
      <c r="D30" s="31"/>
      <c r="E30" s="33"/>
      <c r="F30" s="27"/>
      <c r="G30" s="27"/>
      <c r="H30" s="50">
        <f t="shared" si="4"/>
        <v>0</v>
      </c>
      <c r="I30" s="10">
        <f t="shared" si="2"/>
        <v>3131496</v>
      </c>
      <c r="K30" s="16"/>
      <c r="L30" s="17"/>
    </row>
    <row r="31" spans="1:12" ht="15.75" x14ac:dyDescent="0.25">
      <c r="A31" s="12"/>
      <c r="B31" s="24"/>
      <c r="C31" s="24"/>
      <c r="D31" s="24"/>
      <c r="E31" s="25"/>
      <c r="F31" s="27"/>
      <c r="G31" s="27"/>
      <c r="H31" s="50"/>
      <c r="I31" s="10"/>
      <c r="K31" s="16"/>
      <c r="L31" s="17"/>
    </row>
    <row r="32" spans="1:12" ht="15.75" x14ac:dyDescent="0.25">
      <c r="A32" s="29" t="s">
        <v>234</v>
      </c>
      <c r="B32" s="31" t="s">
        <v>46</v>
      </c>
      <c r="C32" s="31" t="s">
        <v>210</v>
      </c>
      <c r="D32" s="31">
        <v>50</v>
      </c>
      <c r="E32" s="33">
        <v>17500</v>
      </c>
      <c r="F32" s="27"/>
      <c r="G32" s="27"/>
      <c r="H32" s="50">
        <f>D32*E32</f>
        <v>875000</v>
      </c>
      <c r="I32" s="10">
        <f>I28+F32+G32-H32</f>
        <v>2266496</v>
      </c>
      <c r="K32" s="16"/>
      <c r="L32" s="17"/>
    </row>
    <row r="33" spans="1:12" ht="15.75" x14ac:dyDescent="0.25">
      <c r="A33" s="12"/>
      <c r="B33" s="31" t="s">
        <v>172</v>
      </c>
      <c r="C33" s="31" t="s">
        <v>210</v>
      </c>
      <c r="D33" s="31">
        <v>4</v>
      </c>
      <c r="E33" s="33">
        <v>120000</v>
      </c>
      <c r="F33" s="27"/>
      <c r="G33" s="27"/>
      <c r="H33" s="50">
        <f t="shared" ref="H33:H49" si="5">D33*E33</f>
        <v>480000</v>
      </c>
      <c r="I33" s="10">
        <f t="shared" si="2"/>
        <v>1786496</v>
      </c>
      <c r="K33" s="16"/>
      <c r="L33" s="17"/>
    </row>
    <row r="34" spans="1:12" ht="15.75" x14ac:dyDescent="0.25">
      <c r="A34" s="12"/>
      <c r="B34" s="31" t="s">
        <v>181</v>
      </c>
      <c r="C34" s="31" t="s">
        <v>213</v>
      </c>
      <c r="D34" s="31">
        <v>50</v>
      </c>
      <c r="E34" s="33">
        <v>3500</v>
      </c>
      <c r="F34" s="27"/>
      <c r="G34" s="27"/>
      <c r="H34" s="50">
        <f t="shared" si="5"/>
        <v>175000</v>
      </c>
      <c r="I34" s="10">
        <f t="shared" si="2"/>
        <v>1611496</v>
      </c>
      <c r="K34" s="16"/>
      <c r="L34" s="17"/>
    </row>
    <row r="35" spans="1:12" ht="15.75" x14ac:dyDescent="0.25">
      <c r="A35" s="12"/>
      <c r="B35" s="31" t="s">
        <v>173</v>
      </c>
      <c r="C35" s="31" t="s">
        <v>179</v>
      </c>
      <c r="D35" s="31">
        <v>2</v>
      </c>
      <c r="E35" s="33">
        <v>35000</v>
      </c>
      <c r="F35" s="27"/>
      <c r="G35" s="27"/>
      <c r="H35" s="50">
        <f t="shared" si="5"/>
        <v>70000</v>
      </c>
      <c r="I35" s="10">
        <f t="shared" si="2"/>
        <v>1541496</v>
      </c>
      <c r="K35" s="16"/>
      <c r="L35" s="17"/>
    </row>
    <row r="36" spans="1:12" ht="15.75" x14ac:dyDescent="0.25">
      <c r="A36" s="12"/>
      <c r="B36" s="31" t="s">
        <v>182</v>
      </c>
      <c r="C36" s="31" t="s">
        <v>210</v>
      </c>
      <c r="D36" s="31">
        <v>1</v>
      </c>
      <c r="E36" s="33">
        <v>16000</v>
      </c>
      <c r="F36" s="27"/>
      <c r="G36" s="27"/>
      <c r="H36" s="50">
        <f t="shared" si="5"/>
        <v>16000</v>
      </c>
      <c r="I36" s="10">
        <f t="shared" si="2"/>
        <v>1525496</v>
      </c>
      <c r="K36" s="16"/>
      <c r="L36" s="17"/>
    </row>
    <row r="37" spans="1:12" ht="15.75" x14ac:dyDescent="0.25">
      <c r="A37" s="12"/>
      <c r="B37" s="31" t="s">
        <v>202</v>
      </c>
      <c r="C37" s="31" t="s">
        <v>212</v>
      </c>
      <c r="D37" s="31">
        <v>1</v>
      </c>
      <c r="E37" s="33">
        <v>370000</v>
      </c>
      <c r="F37" s="27"/>
      <c r="G37" s="27"/>
      <c r="H37" s="50">
        <f t="shared" si="5"/>
        <v>370000</v>
      </c>
      <c r="I37" s="10">
        <f t="shared" si="2"/>
        <v>1155496</v>
      </c>
      <c r="K37" s="16"/>
      <c r="L37" s="17"/>
    </row>
    <row r="38" spans="1:12" ht="15.75" x14ac:dyDescent="0.25">
      <c r="A38" s="12"/>
      <c r="B38" s="31" t="s">
        <v>21</v>
      </c>
      <c r="C38" s="31" t="s">
        <v>211</v>
      </c>
      <c r="D38" s="31">
        <v>1</v>
      </c>
      <c r="E38" s="33">
        <v>43000</v>
      </c>
      <c r="F38" s="27"/>
      <c r="G38" s="27"/>
      <c r="H38" s="50">
        <f t="shared" si="5"/>
        <v>43000</v>
      </c>
      <c r="I38" s="10">
        <f t="shared" si="2"/>
        <v>1112496</v>
      </c>
      <c r="K38" s="16"/>
      <c r="L38" s="17"/>
    </row>
    <row r="39" spans="1:12" ht="15.75" x14ac:dyDescent="0.25">
      <c r="A39" s="12"/>
      <c r="B39" s="31"/>
      <c r="C39" s="31"/>
      <c r="D39" s="31"/>
      <c r="E39" s="25"/>
      <c r="F39" s="27"/>
      <c r="G39" s="27"/>
      <c r="H39" s="50">
        <f t="shared" si="5"/>
        <v>0</v>
      </c>
      <c r="I39" s="10">
        <f t="shared" si="2"/>
        <v>1112496</v>
      </c>
      <c r="K39" s="16"/>
      <c r="L39" s="17"/>
    </row>
    <row r="40" spans="1:12" ht="15.75" x14ac:dyDescent="0.25">
      <c r="A40" s="12"/>
      <c r="B40" s="31"/>
      <c r="C40" s="31"/>
      <c r="D40" s="31"/>
      <c r="E40" s="25"/>
      <c r="F40" s="27"/>
      <c r="G40" s="27"/>
      <c r="H40" s="50">
        <f t="shared" si="5"/>
        <v>0</v>
      </c>
      <c r="I40" s="10">
        <f t="shared" si="2"/>
        <v>1112496</v>
      </c>
      <c r="K40" s="16"/>
      <c r="L40" s="17"/>
    </row>
    <row r="41" spans="1:12" ht="15.75" x14ac:dyDescent="0.25">
      <c r="A41" s="29" t="s">
        <v>235</v>
      </c>
      <c r="B41" s="31" t="s">
        <v>46</v>
      </c>
      <c r="C41" s="31" t="s">
        <v>210</v>
      </c>
      <c r="D41" s="31"/>
      <c r="E41" s="31"/>
      <c r="F41" s="27"/>
      <c r="G41" s="27"/>
      <c r="H41" s="50">
        <f t="shared" si="5"/>
        <v>0</v>
      </c>
      <c r="I41" s="10">
        <f t="shared" si="2"/>
        <v>1112496</v>
      </c>
      <c r="K41" s="16"/>
      <c r="L41" s="17"/>
    </row>
    <row r="42" spans="1:12" ht="15.75" x14ac:dyDescent="0.25">
      <c r="A42" s="12"/>
      <c r="B42" s="31" t="s">
        <v>172</v>
      </c>
      <c r="C42" s="31" t="s">
        <v>210</v>
      </c>
      <c r="D42" s="31">
        <v>4</v>
      </c>
      <c r="E42" s="31">
        <v>120000</v>
      </c>
      <c r="F42" s="27"/>
      <c r="G42" s="27"/>
      <c r="H42" s="50">
        <f t="shared" si="5"/>
        <v>480000</v>
      </c>
      <c r="I42" s="10">
        <f t="shared" si="2"/>
        <v>632496</v>
      </c>
      <c r="K42" s="16"/>
      <c r="L42" s="17"/>
    </row>
    <row r="43" spans="1:12" ht="15.75" x14ac:dyDescent="0.25">
      <c r="A43" s="12"/>
      <c r="B43" s="31" t="s">
        <v>181</v>
      </c>
      <c r="C43" s="31" t="s">
        <v>213</v>
      </c>
      <c r="D43" s="31">
        <v>50</v>
      </c>
      <c r="E43" s="31">
        <v>3500</v>
      </c>
      <c r="F43" s="27"/>
      <c r="G43" s="27"/>
      <c r="H43" s="50">
        <f t="shared" si="5"/>
        <v>175000</v>
      </c>
      <c r="I43" s="10">
        <f t="shared" si="2"/>
        <v>457496</v>
      </c>
      <c r="K43" s="16"/>
      <c r="L43" s="17"/>
    </row>
    <row r="44" spans="1:12" ht="15.75" x14ac:dyDescent="0.25">
      <c r="A44" s="12"/>
      <c r="B44" s="31" t="s">
        <v>173</v>
      </c>
      <c r="C44" s="31" t="s">
        <v>179</v>
      </c>
      <c r="D44" s="31">
        <v>2</v>
      </c>
      <c r="E44" s="31">
        <v>35000</v>
      </c>
      <c r="F44" s="27"/>
      <c r="G44" s="27"/>
      <c r="H44" s="50">
        <f t="shared" si="5"/>
        <v>70000</v>
      </c>
      <c r="I44" s="10">
        <f t="shared" si="2"/>
        <v>387496</v>
      </c>
      <c r="K44" s="16"/>
      <c r="L44" s="17"/>
    </row>
    <row r="45" spans="1:12" ht="15.75" x14ac:dyDescent="0.25">
      <c r="A45" s="12"/>
      <c r="B45" s="31" t="s">
        <v>182</v>
      </c>
      <c r="C45" s="31" t="s">
        <v>210</v>
      </c>
      <c r="D45" s="31">
        <v>1</v>
      </c>
      <c r="E45" s="31">
        <v>16000</v>
      </c>
      <c r="F45" s="27"/>
      <c r="G45" s="27"/>
      <c r="H45" s="50">
        <f t="shared" si="5"/>
        <v>16000</v>
      </c>
      <c r="I45" s="10">
        <f t="shared" si="2"/>
        <v>371496</v>
      </c>
      <c r="K45" s="16"/>
      <c r="L45" s="17"/>
    </row>
    <row r="46" spans="1:12" ht="15.75" x14ac:dyDescent="0.25">
      <c r="A46" s="12"/>
      <c r="B46" s="31" t="s">
        <v>22</v>
      </c>
      <c r="C46" s="31" t="s">
        <v>220</v>
      </c>
      <c r="D46" s="31">
        <v>1</v>
      </c>
      <c r="E46" s="31">
        <v>25000</v>
      </c>
      <c r="F46" s="27"/>
      <c r="G46" s="27"/>
      <c r="H46" s="50">
        <f t="shared" si="5"/>
        <v>25000</v>
      </c>
      <c r="I46" s="10">
        <f t="shared" si="2"/>
        <v>346496</v>
      </c>
      <c r="K46" s="16"/>
      <c r="L46" s="17"/>
    </row>
    <row r="47" spans="1:12" ht="15.75" x14ac:dyDescent="0.25">
      <c r="A47" s="12"/>
      <c r="B47" s="31"/>
      <c r="C47" s="31"/>
      <c r="D47" s="31"/>
      <c r="E47" s="25"/>
      <c r="F47" s="27"/>
      <c r="G47" s="27"/>
      <c r="H47" s="50">
        <f t="shared" si="5"/>
        <v>0</v>
      </c>
      <c r="I47" s="10">
        <f t="shared" si="2"/>
        <v>346496</v>
      </c>
      <c r="K47" s="16"/>
      <c r="L47" s="17"/>
    </row>
    <row r="48" spans="1:12" ht="15.75" x14ac:dyDescent="0.25">
      <c r="A48" s="12"/>
      <c r="B48" s="31"/>
      <c r="C48" s="31"/>
      <c r="D48" s="31"/>
      <c r="E48" s="25"/>
      <c r="F48" s="27"/>
      <c r="G48" s="27"/>
      <c r="H48" s="50">
        <f t="shared" si="5"/>
        <v>0</v>
      </c>
      <c r="I48" s="10">
        <f t="shared" si="2"/>
        <v>346496</v>
      </c>
      <c r="K48" s="16"/>
      <c r="L48" s="17"/>
    </row>
    <row r="49" spans="1:12" ht="15.75" x14ac:dyDescent="0.25">
      <c r="A49" s="12"/>
      <c r="B49" s="31"/>
      <c r="C49" s="31"/>
      <c r="D49" s="31"/>
      <c r="E49" s="25"/>
      <c r="F49" s="27"/>
      <c r="G49" s="27"/>
      <c r="H49" s="50">
        <f t="shared" si="5"/>
        <v>0</v>
      </c>
      <c r="I49" s="10">
        <f t="shared" si="2"/>
        <v>346496</v>
      </c>
      <c r="K49" s="16"/>
      <c r="L49" s="17"/>
    </row>
    <row r="50" spans="1:12" ht="15.75" x14ac:dyDescent="0.25">
      <c r="A50" s="12"/>
      <c r="B50" s="24"/>
      <c r="C50" s="24"/>
      <c r="D50" s="24"/>
      <c r="E50" s="25"/>
      <c r="F50" s="27"/>
      <c r="G50" s="27"/>
      <c r="H50" s="50">
        <f>SUM(H48:H49)</f>
        <v>0</v>
      </c>
      <c r="I50" s="10">
        <f t="shared" si="2"/>
        <v>346496</v>
      </c>
      <c r="K50" s="16"/>
      <c r="L50" s="17"/>
    </row>
    <row r="51" spans="1:12" ht="15.75" x14ac:dyDescent="0.25">
      <c r="A51" s="19" t="s">
        <v>236</v>
      </c>
      <c r="B51" s="19"/>
      <c r="C51" s="19"/>
      <c r="D51" s="19"/>
      <c r="E51" s="20"/>
      <c r="F51" s="21">
        <f>SUM(F5:F21)</f>
        <v>1000000</v>
      </c>
      <c r="G51" s="21">
        <f>SUM(G5:G21)</f>
        <v>500000</v>
      </c>
      <c r="H51" s="59">
        <f>SUM(H5:H50)</f>
        <v>5244000</v>
      </c>
      <c r="I51" s="61">
        <f>I4+F52-H51</f>
        <v>336496</v>
      </c>
    </row>
    <row r="52" spans="1:12" ht="15.75" x14ac:dyDescent="0.25">
      <c r="A52" s="63" t="s">
        <v>237</v>
      </c>
      <c r="B52" s="64"/>
      <c r="C52" s="22"/>
      <c r="D52" s="22"/>
      <c r="E52" s="23"/>
      <c r="F52" s="65">
        <f>F51+G51</f>
        <v>1500000</v>
      </c>
      <c r="G52" s="66"/>
      <c r="H52" s="60"/>
      <c r="I52" s="62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T1-23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  <vt:lpstr>T12-24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2025-05-03T10:09:34Z</dcterms:modified>
</cp:coreProperties>
</file>