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4"/>
  </bookViews>
  <sheets>
    <sheet name="T1-25" sheetId="20" r:id="rId1"/>
    <sheet name="T2-25" sheetId="21" r:id="rId2"/>
    <sheet name="T3-25" sheetId="22" r:id="rId3"/>
    <sheet name="T4-25" sheetId="23" r:id="rId4"/>
    <sheet name="T5-25" sheetId="24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24" l="1"/>
  <c r="H35" i="24"/>
  <c r="H36" i="24"/>
  <c r="H37" i="24"/>
  <c r="H38" i="24"/>
  <c r="H39" i="24"/>
  <c r="H40" i="24"/>
  <c r="H41" i="24"/>
  <c r="H42" i="24"/>
  <c r="L20" i="24" s="1"/>
  <c r="H43" i="24"/>
  <c r="H44" i="24"/>
  <c r="L19" i="24"/>
  <c r="I13" i="24" l="1"/>
  <c r="I10" i="24" l="1"/>
  <c r="I11" i="24" s="1"/>
  <c r="I12" i="24" s="1"/>
  <c r="I9" i="24"/>
  <c r="I8" i="24"/>
  <c r="G54" i="24"/>
  <c r="F54" i="24"/>
  <c r="H53" i="24"/>
  <c r="H52" i="24"/>
  <c r="H51" i="24"/>
  <c r="H50" i="24"/>
  <c r="H49" i="24"/>
  <c r="H48" i="24"/>
  <c r="H47" i="24"/>
  <c r="H46" i="24"/>
  <c r="H45" i="24"/>
  <c r="H34" i="24"/>
  <c r="H33" i="24"/>
  <c r="H32" i="24"/>
  <c r="H31" i="24"/>
  <c r="H30" i="24"/>
  <c r="H29" i="24"/>
  <c r="H28" i="24"/>
  <c r="H27" i="24"/>
  <c r="H26" i="24"/>
  <c r="H25" i="24"/>
  <c r="H24" i="24"/>
  <c r="L23" i="24"/>
  <c r="H23" i="24"/>
  <c r="H22" i="24"/>
  <c r="H20" i="24"/>
  <c r="H19" i="24"/>
  <c r="H18" i="24"/>
  <c r="H17" i="24"/>
  <c r="H16" i="24"/>
  <c r="H15" i="24"/>
  <c r="H14" i="24"/>
  <c r="I14" i="24" s="1"/>
  <c r="I15" i="24" s="1"/>
  <c r="I16" i="24" s="1"/>
  <c r="I17" i="24" s="1"/>
  <c r="H13" i="24"/>
  <c r="I5" i="24"/>
  <c r="I6" i="24" s="1"/>
  <c r="I7" i="24" s="1"/>
  <c r="H41" i="23"/>
  <c r="H42" i="23"/>
  <c r="H43" i="23"/>
  <c r="H44" i="23"/>
  <c r="L17" i="23"/>
  <c r="H21" i="23"/>
  <c r="H22" i="23"/>
  <c r="H23" i="23"/>
  <c r="H24" i="23"/>
  <c r="H25" i="23"/>
  <c r="H26" i="23"/>
  <c r="H27" i="23"/>
  <c r="H20" i="23"/>
  <c r="H12" i="23"/>
  <c r="H13" i="23"/>
  <c r="H14" i="23"/>
  <c r="H15" i="23"/>
  <c r="H16" i="23"/>
  <c r="H17" i="23"/>
  <c r="H18" i="23"/>
  <c r="H11" i="23"/>
  <c r="G52" i="23"/>
  <c r="F52" i="23"/>
  <c r="H51" i="23"/>
  <c r="H50" i="23"/>
  <c r="H49" i="23"/>
  <c r="H48" i="23"/>
  <c r="H47" i="23"/>
  <c r="H46" i="23"/>
  <c r="H45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L21" i="23"/>
  <c r="I5" i="23"/>
  <c r="I6" i="23" s="1"/>
  <c r="I7" i="23" s="1"/>
  <c r="I9" i="23" s="1"/>
  <c r="I10" i="23" s="1"/>
  <c r="L18" i="24" l="1"/>
  <c r="I18" i="24"/>
  <c r="I19" i="24" s="1"/>
  <c r="I20" i="24" s="1"/>
  <c r="I21" i="24" s="1"/>
  <c r="I22" i="24" s="1"/>
  <c r="I23" i="24" s="1"/>
  <c r="I24" i="24" s="1"/>
  <c r="I26" i="24" s="1"/>
  <c r="I27" i="24" s="1"/>
  <c r="I28" i="24" s="1"/>
  <c r="I29" i="24" s="1"/>
  <c r="I30" i="24" s="1"/>
  <c r="I31" i="24" s="1"/>
  <c r="I32" i="24" s="1"/>
  <c r="I33" i="24" s="1"/>
  <c r="I34" i="24" s="1"/>
  <c r="I35" i="24" s="1"/>
  <c r="I36" i="24" s="1"/>
  <c r="I37" i="24" s="1"/>
  <c r="I38" i="24" s="1"/>
  <c r="I39" i="24" s="1"/>
  <c r="I40" i="24" s="1"/>
  <c r="I41" i="24" s="1"/>
  <c r="I42" i="24" s="1"/>
  <c r="I43" i="24" s="1"/>
  <c r="I44" i="24" s="1"/>
  <c r="I45" i="24" s="1"/>
  <c r="I46" i="24" s="1"/>
  <c r="I47" i="24" s="1"/>
  <c r="I48" i="24" s="1"/>
  <c r="I49" i="24" s="1"/>
  <c r="I50" i="24" s="1"/>
  <c r="I51" i="24" s="1"/>
  <c r="I52" i="24" s="1"/>
  <c r="I53" i="24" s="1"/>
  <c r="F55" i="24"/>
  <c r="H54" i="24"/>
  <c r="L20" i="23"/>
  <c r="L19" i="23"/>
  <c r="L18" i="23"/>
  <c r="L16" i="23"/>
  <c r="H52" i="23"/>
  <c r="I11" i="23"/>
  <c r="I12" i="23" s="1"/>
  <c r="I13" i="23" s="1"/>
  <c r="I14" i="23" s="1"/>
  <c r="I15" i="23" s="1"/>
  <c r="I16" i="23" s="1"/>
  <c r="I17" i="23" s="1"/>
  <c r="I18" i="23" s="1"/>
  <c r="I19" i="23" s="1"/>
  <c r="I20" i="23" s="1"/>
  <c r="I21" i="23" s="1"/>
  <c r="I22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F53" i="23"/>
  <c r="H50" i="22"/>
  <c r="L19" i="22" s="1"/>
  <c r="L18" i="22"/>
  <c r="L17" i="22"/>
  <c r="H31" i="22"/>
  <c r="G51" i="22"/>
  <c r="F51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0" i="22"/>
  <c r="H29" i="22"/>
  <c r="H28" i="22"/>
  <c r="H27" i="22"/>
  <c r="H26" i="22"/>
  <c r="H25" i="22"/>
  <c r="H24" i="22"/>
  <c r="H23" i="22"/>
  <c r="H22" i="22"/>
  <c r="L16" i="22" s="1"/>
  <c r="H21" i="22"/>
  <c r="L20" i="22"/>
  <c r="H20" i="22"/>
  <c r="H19" i="22"/>
  <c r="H17" i="22"/>
  <c r="H16" i="22"/>
  <c r="H15" i="22"/>
  <c r="H14" i="22"/>
  <c r="H13" i="22"/>
  <c r="H12" i="22"/>
  <c r="H11" i="22"/>
  <c r="H10" i="22"/>
  <c r="I5" i="22"/>
  <c r="I6" i="22" s="1"/>
  <c r="I7" i="22" s="1"/>
  <c r="I8" i="22" s="1"/>
  <c r="I9" i="22" s="1"/>
  <c r="I10" i="22" s="1"/>
  <c r="I11" i="22" s="1"/>
  <c r="L24" i="24" l="1"/>
  <c r="I54" i="24"/>
  <c r="I25" i="24"/>
  <c r="L22" i="23"/>
  <c r="I23" i="23"/>
  <c r="I52" i="23"/>
  <c r="I12" i="22"/>
  <c r="I13" i="22" s="1"/>
  <c r="I14" i="22" s="1"/>
  <c r="I15" i="22"/>
  <c r="I16" i="22" s="1"/>
  <c r="I17" i="22"/>
  <c r="I18" i="22" s="1"/>
  <c r="I19" i="22" s="1"/>
  <c r="I20" i="22" s="1"/>
  <c r="I21" i="22" s="1"/>
  <c r="I22" i="22" s="1"/>
  <c r="F52" i="22"/>
  <c r="L15" i="22"/>
  <c r="H51" i="22"/>
  <c r="I51" i="22" s="1"/>
  <c r="L21" i="22" l="1"/>
  <c r="I23" i="22"/>
  <c r="I24" i="22" s="1"/>
  <c r="I25" i="22" s="1"/>
  <c r="I26" i="22" s="1"/>
  <c r="I27" i="22" s="1"/>
  <c r="G51" i="2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I28" i="22" l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L16" i="2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<sst xmlns="http://schemas.openxmlformats.org/spreadsheetml/2006/main" count="415" uniqueCount="145">
  <si>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</si>
  <si>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</si>
  <si>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</si>
  <si>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</si>
  <si>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</si>
  <si>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</si>
  <si>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</si>
  <si>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</si>
  <si>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</si>
  <si>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</si>
  <si>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</si>
  <si>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</si>
  <si>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</si>
  <si>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</si>
  <si>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</si>
  <si>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</si>
  <si>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</si>
  <si>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</si>
  <si>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</si>
  <si>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</si>
  <si>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</si>
  <si>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</si>
  <si>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</si>
  <si>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</si>
  <si>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</si>
  <si>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</si>
  <si>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</si>
  <si>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</si>
  <si>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</si>
  <si>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</si>
  <si>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</si>
  <si>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</si>
  <si>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</si>
  <si>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</si>
  <si>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</si>
  <si>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</si>
  <si>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</si>
  <si>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</si>
  <si>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</si>
  <si>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</si>
  <si>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</si>
  <si>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</si>
  <si>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</si>
  <si>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</si>
  <si>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</si>
  <si>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</si>
  <si>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</si>
  <si>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</si>
  <si>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</si>
  <si>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</si>
  <si>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</si>
  <si>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</si>
  <si>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</si>
  <si>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</si>
  <si>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</si>
  <si>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</si>
  <si>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</si>
  <si>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</si>
  <si>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</si>
  <si>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</si>
  <si>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</si>
  <si>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</si>
  <si>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</si>
  <si>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</si>
  <si>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</si>
  <si>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</si>
  <si>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</si>
  <si>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</si>
  <si>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</si>
  <si>
    <t>Tồn đầu tháng 3/2025</t>
  </si>
  <si>
    <t xml:space="preserve">Anh Nguyễn văn Tiến </t>
  </si>
  <si>
    <t>08/03/2025</t>
  </si>
  <si>
    <t>07/03/25</t>
  </si>
  <si>
    <t>10-03-2025</t>
  </si>
  <si>
    <t>22/03/2025</t>
  </si>
  <si>
    <t>29-03-2025</t>
  </si>
  <si>
    <t>BÁO CÁO THU, CHI CHƯƠNG TRÌNH  THỨ 7 YÊU THƯƠNG - HÀ TĨNH THÁNG 3/2025</t>
  </si>
  <si>
    <t>Túi đựng</t>
  </si>
  <si>
    <t>Tuần 1 (01/03)</t>
  </si>
  <si>
    <t>Chai</t>
  </si>
  <si>
    <t>Tuần 2 (08/03)</t>
  </si>
  <si>
    <t>hạt nêm</t>
  </si>
  <si>
    <t>Bình ga</t>
  </si>
  <si>
    <t>khẩu trang</t>
  </si>
  <si>
    <t>Tuần 3 (15/3)</t>
  </si>
  <si>
    <t>Tuần 4 (22/3)</t>
  </si>
  <si>
    <t>Tuần 4 (29/3)</t>
  </si>
  <si>
    <t>Mua nồi nấu xôi</t>
  </si>
  <si>
    <t>Tổng tháng 3/2025</t>
  </si>
  <si>
    <t>Tồn cuối tháng 3/2025</t>
  </si>
  <si>
    <t>BÁO CÁO THU, CHI CHƯƠNG TRÌNH  THỨ 7 YÊU THƯƠNG - HÀ TĨNH THÁNG 4/2025</t>
  </si>
  <si>
    <t>Tồn đầu tháng 4/2025</t>
  </si>
  <si>
    <t>01/04/25</t>
  </si>
  <si>
    <t>Đồng nghiệp USG</t>
  </si>
  <si>
    <t>09/04/2025</t>
  </si>
  <si>
    <t>09-04-2025</t>
  </si>
  <si>
    <t>Nguyễn văn Tiến</t>
  </si>
  <si>
    <t>19-04-2025</t>
  </si>
  <si>
    <t>20/04/2025</t>
  </si>
  <si>
    <t>26-04-2025</t>
  </si>
  <si>
    <t>lit</t>
  </si>
  <si>
    <t>Tuần 1 (05/04)</t>
  </si>
  <si>
    <t>Tuần 2 (12/04)</t>
  </si>
  <si>
    <t>dàu ăn</t>
  </si>
  <si>
    <t>Tuần 3 (19/4)</t>
  </si>
  <si>
    <t>cọ nồi</t>
  </si>
  <si>
    <t>Tuần 4 (26/4)</t>
  </si>
  <si>
    <t>Tổng tháng 4/2025</t>
  </si>
  <si>
    <t>Tồn cuối tháng 4/2025</t>
  </si>
  <si>
    <t>BÁO CÁO THU, CHI CHƯƠNG TRÌNH  THỨ 7 YÊU THƯƠNG - HÀ TĨNH THÁNG 5/2025</t>
  </si>
  <si>
    <t>Tồn đầu tháng 5/2025</t>
  </si>
  <si>
    <t>04/05/25</t>
  </si>
  <si>
    <t>06/05/2025</t>
  </si>
  <si>
    <t>10-05-2025</t>
  </si>
  <si>
    <t>12-05-2025</t>
  </si>
  <si>
    <t>17/05/2025</t>
  </si>
  <si>
    <t>24-05-2025</t>
  </si>
  <si>
    <t> Lop SCHNEEEGLOECKHEN TTMW</t>
  </si>
  <si>
    <t>26/5/25</t>
  </si>
  <si>
    <t>29/5/25</t>
  </si>
  <si>
    <t>Quỹ NTCM</t>
  </si>
  <si>
    <t>Tuần 1 (10/05)</t>
  </si>
  <si>
    <t xml:space="preserve">Gạo </t>
  </si>
  <si>
    <t>Thịt</t>
  </si>
  <si>
    <t>Đậu xanh</t>
  </si>
  <si>
    <t>Hành ngò+ hành tím</t>
  </si>
  <si>
    <t>Hộp đựng cháo</t>
  </si>
  <si>
    <t>dây</t>
  </si>
  <si>
    <t>Bọt canh</t>
  </si>
  <si>
    <t>Bí đỏ</t>
  </si>
  <si>
    <t>cà rốt</t>
  </si>
  <si>
    <t>Khăn lau bàn</t>
  </si>
  <si>
    <t>cái</t>
  </si>
  <si>
    <t>Nước mắm</t>
  </si>
  <si>
    <t>Bao đựng</t>
  </si>
  <si>
    <t>Tuần 2 (17/05)</t>
  </si>
  <si>
    <t>Kg</t>
  </si>
  <si>
    <t>Tuần 3 (24/5)</t>
  </si>
  <si>
    <t>Gạo</t>
  </si>
  <si>
    <t>Thịt xay</t>
  </si>
  <si>
    <t>Đạ xanh</t>
  </si>
  <si>
    <t>Cà rốt</t>
  </si>
  <si>
    <t>Tuần 4 (31/5)</t>
  </si>
  <si>
    <t>Tổng tháng 5/2025</t>
  </si>
  <si>
    <t>Tồn cuối tháng 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</si>
</sst>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_-* #,##0.000\ _₫_-;\-* #,##0.00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14" fillId="0" borderId="4" xfId="0" applyFont="1" applyBorder="1"/>
    <xf numFmtId="0" fontId="14" fillId="0" borderId="4" xfId="0" applyFont="1" applyFill="1" applyBorder="1"/>
    <xf numFmtId="0" fontId="3" fillId="0" borderId="4" xfId="0" applyFont="1" applyBorder="1"/>
    <xf numFmtId="0" fontId="9" fillId="0" borderId="7" xfId="0" applyFont="1" applyFill="1" applyBorder="1"/>
    <xf numFmtId="169" fontId="6" fillId="0" borderId="4" xfId="3" applyNumberFormat="1" applyFont="1" applyBorder="1" applyAlignment="1">
      <alignment horizontal="center" vertical="center"/>
    </xf>
    <xf numFmtId="169" fontId="6" fillId="3" borderId="4" xfId="3" applyNumberFormat="1" applyFont="1" applyFill="1" applyBorder="1" applyAlignment="1">
      <alignment horizontal="center" vertical="center"/>
    </xf>
    <xf numFmtId="169" fontId="8" fillId="4" borderId="4" xfId="3" applyNumberFormat="1" applyFont="1" applyFill="1" applyBorder="1" applyAlignment="1">
      <alignment horizontal="center" vertical="center"/>
    </xf>
    <xf numFmtId="169" fontId="9" fillId="0" borderId="4" xfId="3" applyNumberFormat="1" applyFont="1" applyBorder="1"/>
    <xf numFmtId="169" fontId="0" fillId="0" borderId="0" xfId="0" applyNumberFormat="1"/>
    <xf numFmtId="168" fontId="9" fillId="0" borderId="4" xfId="1" applyNumberFormat="1" applyFont="1" applyBorder="1"/>
    <xf numFmtId="169" fontId="9" fillId="0" borderId="4" xfId="3" applyNumberFormat="1" applyFont="1" applyBorder="1" applyAlignment="1">
      <alignment horizontal="right"/>
    </xf>
    <xf numFmtId="168" fontId="14" fillId="0" borderId="4" xfId="1" applyNumberFormat="1" applyFont="1" applyBorder="1"/>
    <xf numFmtId="166" fontId="9" fillId="0" borderId="4" xfId="3" applyNumberFormat="1" applyFont="1" applyBorder="1" applyAlignment="1">
      <alignment horizontal="right"/>
    </xf>
    <xf numFmtId="0" fontId="9" fillId="0" borderId="4" xfId="0" applyFont="1" applyFill="1" applyBorder="1"/>
    <xf numFmtId="0" fontId="15" fillId="0" borderId="4" xfId="0" applyFont="1" applyBorder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  <xf numFmtId="168" fontId="9" fillId="0" borderId="4" xfId="1" applyNumberFormat="1" applyFont="1" applyBorder="1" applyAlignment="1">
      <alignment horizontal="right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activeCell="M46" sqref="M4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5" t="s">
        <v>39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58" t="s">
        <v>4</v>
      </c>
      <c r="G2" s="58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40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41</v>
      </c>
      <c r="B5" s="6" t="s">
        <v>15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42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43</v>
      </c>
      <c r="B7" s="6" t="s">
        <v>44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45</v>
      </c>
      <c r="B8" s="6" t="s">
        <v>46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47</v>
      </c>
      <c r="B9" s="6" t="s">
        <v>48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50</v>
      </c>
      <c r="B10" s="26" t="s">
        <v>22</v>
      </c>
      <c r="C10" s="26" t="s">
        <v>31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16</v>
      </c>
      <c r="C14" s="26" t="s">
        <v>32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10</v>
      </c>
      <c r="L15" s="13">
        <f>SUM(H10:H17)</f>
        <v>1707000</v>
      </c>
    </row>
    <row r="16" spans="1:12" ht="15.75" x14ac:dyDescent="0.25">
      <c r="A16" s="10"/>
      <c r="B16" s="26" t="s">
        <v>21</v>
      </c>
      <c r="C16" s="26" t="s">
        <v>33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11</v>
      </c>
      <c r="L16" s="13">
        <f>SUM(H22:H30)</f>
        <v>775000</v>
      </c>
    </row>
    <row r="17" spans="1:12" ht="15.75" x14ac:dyDescent="0.25">
      <c r="A17" s="10"/>
      <c r="B17" s="26" t="s">
        <v>49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12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37</v>
      </c>
      <c r="L21" s="29">
        <f>L15+L16+L17+L18+L19</f>
        <v>4530000</v>
      </c>
    </row>
    <row r="22" spans="1:12" ht="15.75" x14ac:dyDescent="0.25">
      <c r="A22" s="10"/>
      <c r="B22" s="26" t="s">
        <v>18</v>
      </c>
      <c r="C22" s="26" t="s">
        <v>31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51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38</v>
      </c>
      <c r="C27" s="26" t="s">
        <v>35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20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 t="s">
        <v>18</v>
      </c>
      <c r="C32" s="26" t="s">
        <v>31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23</v>
      </c>
      <c r="C33" s="26" t="s">
        <v>31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26</v>
      </c>
      <c r="C34" s="26" t="s">
        <v>34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24</v>
      </c>
      <c r="C35" s="26" t="s">
        <v>25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27</v>
      </c>
      <c r="C36" s="26" t="s">
        <v>31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30</v>
      </c>
      <c r="C37" s="26" t="s">
        <v>33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16</v>
      </c>
      <c r="C38" s="26" t="s">
        <v>32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54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59">
        <f>SUM(H5:H50)</f>
        <v>4530000</v>
      </c>
      <c r="I51" s="61">
        <f>I4+F52-H51</f>
        <v>6306496</v>
      </c>
    </row>
    <row r="52" spans="1:12" ht="15.75" x14ac:dyDescent="0.25">
      <c r="A52" s="63" t="s">
        <v>55</v>
      </c>
      <c r="B52" s="64"/>
      <c r="C52" s="19"/>
      <c r="D52" s="19"/>
      <c r="E52" s="20"/>
      <c r="F52" s="65">
        <f>F51+G51</f>
        <v>10500000</v>
      </c>
      <c r="G52" s="66"/>
      <c r="H52" s="60"/>
      <c r="I52" s="62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H22" sqref="H22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5" t="s">
        <v>61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58" t="s">
        <v>4</v>
      </c>
      <c r="G2" s="58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62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56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57</v>
      </c>
      <c r="B7" s="6" t="s">
        <v>58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59</v>
      </c>
      <c r="B8" s="6" t="s">
        <v>58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60</v>
      </c>
      <c r="B9" s="6" t="s">
        <v>58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65</v>
      </c>
      <c r="B10" s="26" t="s">
        <v>22</v>
      </c>
      <c r="C10" s="26" t="s">
        <v>31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17</v>
      </c>
      <c r="C14" s="26" t="s">
        <v>32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10</v>
      </c>
      <c r="L15" s="13">
        <f>SUM(H10:H17)</f>
        <v>800000</v>
      </c>
    </row>
    <row r="16" spans="1:12" ht="15.75" x14ac:dyDescent="0.25">
      <c r="A16" s="10"/>
      <c r="B16" s="26" t="s">
        <v>63</v>
      </c>
      <c r="C16" s="26" t="s">
        <v>33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11</v>
      </c>
      <c r="L16" s="13">
        <f>SUM(H22:H30)</f>
        <v>1659000</v>
      </c>
    </row>
    <row r="17" spans="1:12" ht="15.75" x14ac:dyDescent="0.25">
      <c r="A17" s="10"/>
      <c r="B17" s="26" t="s">
        <v>64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12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37</v>
      </c>
      <c r="L21" s="29">
        <f>L15+L16+L17+L18+L19</f>
        <v>2459000</v>
      </c>
    </row>
    <row r="22" spans="1:12" ht="15.75" x14ac:dyDescent="0.25">
      <c r="A22" s="10"/>
      <c r="B22" s="26" t="s">
        <v>18</v>
      </c>
      <c r="C22" s="26" t="s">
        <v>31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66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49</v>
      </c>
      <c r="C27" s="26" t="s">
        <v>35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/>
      <c r="C32" s="26" t="s">
        <v>31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31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34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25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31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33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32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67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59">
        <f>SUM(H5:H50)</f>
        <v>2459000</v>
      </c>
      <c r="I51" s="61">
        <f>I4+F52-H51</f>
        <v>5347496</v>
      </c>
    </row>
    <row r="52" spans="1:12" ht="15.75" x14ac:dyDescent="0.25">
      <c r="A52" s="63" t="s">
        <v>68</v>
      </c>
      <c r="B52" s="64"/>
      <c r="C52" s="19"/>
      <c r="D52" s="19"/>
      <c r="E52" s="20"/>
      <c r="F52" s="65">
        <f>F51+G51</f>
        <v>1500000</v>
      </c>
      <c r="G52" s="66"/>
      <c r="H52" s="60"/>
      <c r="I52" s="62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59" sqref="E59"/>
    </sheetView>
  </sheetViews>
  <sheetFormatPr defaultRowHeight="15" x14ac:dyDescent="0.25"/>
  <cols>
    <col min="1" max="1" width="21.85546875" bestFit="1" customWidth="1"/>
    <col min="2" max="2" width="22.140625" bestFit="1" customWidth="1"/>
    <col min="3" max="3" width="4.85546875" bestFit="1" customWidth="1"/>
    <col min="5" max="5" width="10" bestFit="1" customWidth="1"/>
    <col min="6" max="6" width="11.85546875" bestFit="1" customWidth="1"/>
    <col min="7" max="9" width="13.42578125" bestFit="1" customWidth="1"/>
    <col min="12" max="12" width="12.28515625" bestFit="1" customWidth="1"/>
  </cols>
  <sheetData>
    <row r="1" spans="1:12" ht="18.75" x14ac:dyDescent="0.25">
      <c r="A1" s="55" t="s">
        <v>76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58" t="s">
        <v>4</v>
      </c>
      <c r="G2" s="58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69</v>
      </c>
      <c r="B4" s="3"/>
      <c r="C4" s="3"/>
      <c r="D4" s="3"/>
      <c r="E4" s="36"/>
      <c r="F4" s="4"/>
      <c r="G4" s="4"/>
      <c r="H4" s="4"/>
      <c r="I4" s="9">
        <v>5347496</v>
      </c>
    </row>
    <row r="5" spans="1:12" ht="15.75" x14ac:dyDescent="0.25">
      <c r="A5" s="5" t="s">
        <v>72</v>
      </c>
      <c r="B5" s="6" t="s">
        <v>70</v>
      </c>
      <c r="C5" s="6"/>
      <c r="D5" s="7"/>
      <c r="E5" s="37"/>
      <c r="F5" s="8"/>
      <c r="G5" s="8">
        <v>200000</v>
      </c>
      <c r="H5" s="8"/>
      <c r="I5" s="9">
        <f>I4+F5+G5-H5</f>
        <v>5547496</v>
      </c>
    </row>
    <row r="6" spans="1:12" ht="15.75" x14ac:dyDescent="0.25">
      <c r="A6" s="5" t="s">
        <v>71</v>
      </c>
      <c r="B6" s="6" t="s">
        <v>58</v>
      </c>
      <c r="C6" s="6"/>
      <c r="D6" s="7"/>
      <c r="E6" s="37"/>
      <c r="F6" s="8"/>
      <c r="G6" s="8">
        <v>250000</v>
      </c>
      <c r="H6" s="8"/>
      <c r="I6" s="9">
        <f t="shared" ref="I6:I8" si="0">I5+F6+G6</f>
        <v>5797496</v>
      </c>
    </row>
    <row r="7" spans="1:12" ht="15.75" x14ac:dyDescent="0.25">
      <c r="A7" s="5" t="s">
        <v>73</v>
      </c>
      <c r="B7" s="6" t="s">
        <v>19</v>
      </c>
      <c r="C7" s="6"/>
      <c r="D7" s="7"/>
      <c r="E7" s="37"/>
      <c r="F7" s="8">
        <v>500000</v>
      </c>
      <c r="G7" s="8"/>
      <c r="H7" s="8"/>
      <c r="I7" s="9">
        <f t="shared" si="0"/>
        <v>6297496</v>
      </c>
    </row>
    <row r="8" spans="1:12" ht="15.75" x14ac:dyDescent="0.25">
      <c r="A8" s="5" t="s">
        <v>74</v>
      </c>
      <c r="B8" s="6" t="s">
        <v>58</v>
      </c>
      <c r="C8" s="6"/>
      <c r="D8" s="7"/>
      <c r="E8" s="37"/>
      <c r="F8" s="8"/>
      <c r="G8" s="8">
        <v>250000</v>
      </c>
      <c r="H8" s="8"/>
      <c r="I8" s="9">
        <f t="shared" si="0"/>
        <v>6547496</v>
      </c>
    </row>
    <row r="9" spans="1:12" ht="15.75" x14ac:dyDescent="0.25">
      <c r="A9" s="5" t="s">
        <v>75</v>
      </c>
      <c r="B9" s="6" t="s">
        <v>58</v>
      </c>
      <c r="C9" s="6"/>
      <c r="D9" s="7"/>
      <c r="E9" s="37"/>
      <c r="F9" s="8">
        <v>0</v>
      </c>
      <c r="G9" s="8">
        <v>250000</v>
      </c>
      <c r="H9" s="8">
        <v>0</v>
      </c>
      <c r="I9" s="9">
        <f>I8+F9+G9-H9</f>
        <v>6797496</v>
      </c>
    </row>
    <row r="10" spans="1:12" ht="15.75" x14ac:dyDescent="0.25">
      <c r="A10" s="25" t="s">
        <v>78</v>
      </c>
      <c r="B10" s="40" t="s">
        <v>22</v>
      </c>
      <c r="C10" s="26" t="s">
        <v>31</v>
      </c>
      <c r="D10" s="40"/>
      <c r="E10" s="27">
        <v>17500</v>
      </c>
      <c r="F10" s="23"/>
      <c r="G10" s="23"/>
      <c r="H10" s="31">
        <f>D10*E10</f>
        <v>0</v>
      </c>
      <c r="I10" s="9">
        <f>I9+F10+G10-H10</f>
        <v>6797496</v>
      </c>
    </row>
    <row r="11" spans="1:12" ht="15.75" x14ac:dyDescent="0.25">
      <c r="A11" s="10"/>
      <c r="B11" s="40" t="s">
        <v>23</v>
      </c>
      <c r="C11" s="26" t="s">
        <v>31</v>
      </c>
      <c r="D11" s="40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6317496</v>
      </c>
      <c r="J11" s="11"/>
    </row>
    <row r="12" spans="1:12" ht="15.75" x14ac:dyDescent="0.25">
      <c r="A12" s="10"/>
      <c r="B12" s="40" t="s">
        <v>26</v>
      </c>
      <c r="C12" s="26" t="s">
        <v>29</v>
      </c>
      <c r="D12" s="40">
        <v>60</v>
      </c>
      <c r="E12" s="27">
        <v>3000</v>
      </c>
      <c r="F12" s="23"/>
      <c r="G12" s="23"/>
      <c r="H12" s="31">
        <f t="shared" si="1"/>
        <v>180000</v>
      </c>
      <c r="I12" s="9">
        <f t="shared" si="2"/>
        <v>6137496</v>
      </c>
    </row>
    <row r="13" spans="1:12" ht="15.75" x14ac:dyDescent="0.25">
      <c r="A13" s="10"/>
      <c r="B13" s="40" t="s">
        <v>24</v>
      </c>
      <c r="C13" s="26" t="s">
        <v>25</v>
      </c>
      <c r="D13" s="40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6067496</v>
      </c>
    </row>
    <row r="14" spans="1:12" ht="15.75" x14ac:dyDescent="0.25">
      <c r="A14" s="10"/>
      <c r="B14" s="40" t="s">
        <v>21</v>
      </c>
      <c r="C14" s="26" t="s">
        <v>33</v>
      </c>
      <c r="D14" s="40">
        <v>1</v>
      </c>
      <c r="E14" s="27">
        <v>5000</v>
      </c>
      <c r="F14" s="23"/>
      <c r="G14" s="23"/>
      <c r="H14" s="31">
        <f t="shared" si="1"/>
        <v>5000</v>
      </c>
      <c r="I14" s="9">
        <f t="shared" si="2"/>
        <v>6062496</v>
      </c>
    </row>
    <row r="15" spans="1:12" ht="15.75" x14ac:dyDescent="0.25">
      <c r="A15" s="10"/>
      <c r="B15" s="40" t="s">
        <v>28</v>
      </c>
      <c r="C15" s="26"/>
      <c r="D15" s="40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6047496</v>
      </c>
      <c r="K15" s="12" t="s">
        <v>10</v>
      </c>
      <c r="L15" s="13">
        <f>SUM(H10:H17)</f>
        <v>818000</v>
      </c>
    </row>
    <row r="16" spans="1:12" ht="15.75" x14ac:dyDescent="0.25">
      <c r="A16" s="10"/>
      <c r="B16" s="40" t="s">
        <v>77</v>
      </c>
      <c r="C16" s="26" t="s">
        <v>33</v>
      </c>
      <c r="D16" s="40">
        <v>1</v>
      </c>
      <c r="E16" s="27">
        <v>68000</v>
      </c>
      <c r="F16" s="23"/>
      <c r="G16" s="23"/>
      <c r="H16" s="31">
        <f t="shared" si="1"/>
        <v>68000</v>
      </c>
      <c r="I16" s="9">
        <f>I15+F16+G16-H16</f>
        <v>5979496</v>
      </c>
      <c r="K16" s="12" t="s">
        <v>11</v>
      </c>
      <c r="L16" s="13">
        <f>SUM(H19:H24)</f>
        <v>1685000</v>
      </c>
    </row>
    <row r="17" spans="1:12" ht="15.75" x14ac:dyDescent="0.25">
      <c r="A17" s="10"/>
      <c r="B17" s="26"/>
      <c r="C17" s="26"/>
      <c r="D17" s="26"/>
      <c r="E17" s="27"/>
      <c r="F17" s="23"/>
      <c r="G17" s="23"/>
      <c r="H17" s="32">
        <f t="shared" si="1"/>
        <v>0</v>
      </c>
      <c r="I17" s="9">
        <f t="shared" si="2"/>
        <v>5979496</v>
      </c>
      <c r="K17" s="12" t="s">
        <v>12</v>
      </c>
      <c r="L17" s="13">
        <f>SUM(H27:H35)</f>
        <v>1165000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5979496</v>
      </c>
      <c r="K18" s="12" t="s">
        <v>13</v>
      </c>
      <c r="L18" s="13">
        <f>SUM(H38:H43)</f>
        <v>1685000</v>
      </c>
    </row>
    <row r="19" spans="1:12" ht="15.75" x14ac:dyDescent="0.25">
      <c r="A19" s="25" t="s">
        <v>80</v>
      </c>
      <c r="B19" s="40" t="s">
        <v>18</v>
      </c>
      <c r="C19" s="21"/>
      <c r="D19" s="40">
        <v>50</v>
      </c>
      <c r="E19" s="22">
        <v>18000</v>
      </c>
      <c r="F19" s="23"/>
      <c r="G19" s="23"/>
      <c r="H19" s="32">
        <f t="shared" ref="H19:H24" si="3">D19*E19</f>
        <v>900000</v>
      </c>
      <c r="I19" s="9">
        <f>I18+F19+G19-H19</f>
        <v>5079496</v>
      </c>
      <c r="K19" s="12" t="s">
        <v>14</v>
      </c>
      <c r="L19" s="13">
        <f>SUM(H45:H50)</f>
        <v>765000</v>
      </c>
    </row>
    <row r="20" spans="1:12" ht="15.75" x14ac:dyDescent="0.25">
      <c r="A20" s="10"/>
      <c r="B20" s="40" t="s">
        <v>23</v>
      </c>
      <c r="C20" s="21"/>
      <c r="D20" s="40">
        <v>4</v>
      </c>
      <c r="E20" s="22">
        <v>120000</v>
      </c>
      <c r="F20" s="23"/>
      <c r="G20" s="23"/>
      <c r="H20" s="32">
        <f t="shared" si="3"/>
        <v>480000</v>
      </c>
      <c r="I20" s="9">
        <f>I19+F20+G20-H20</f>
        <v>4599496</v>
      </c>
      <c r="K20" s="14"/>
      <c r="L20" s="15" t="e">
        <f>SUM</f>
        <v>#NAME?</v>
      </c>
    </row>
    <row r="21" spans="1:12" ht="15.75" x14ac:dyDescent="0.25">
      <c r="A21" s="10"/>
      <c r="B21" s="40" t="s">
        <v>26</v>
      </c>
      <c r="C21" s="21"/>
      <c r="D21" s="40">
        <v>50</v>
      </c>
      <c r="E21" s="22">
        <v>3500</v>
      </c>
      <c r="F21" s="24"/>
      <c r="G21" s="24"/>
      <c r="H21" s="32">
        <f t="shared" si="3"/>
        <v>175000</v>
      </c>
      <c r="I21" s="9">
        <f t="shared" si="2"/>
        <v>4424496</v>
      </c>
      <c r="K21" s="30" t="s">
        <v>37</v>
      </c>
      <c r="L21" s="29">
        <f>L15+L16+L17+L18+L19</f>
        <v>6118000</v>
      </c>
    </row>
    <row r="22" spans="1:12" ht="15.75" x14ac:dyDescent="0.25">
      <c r="A22" s="10"/>
      <c r="B22" s="40" t="s">
        <v>24</v>
      </c>
      <c r="C22" s="26"/>
      <c r="D22" s="40">
        <v>2</v>
      </c>
      <c r="E22" s="22">
        <v>35000</v>
      </c>
      <c r="F22" s="24"/>
      <c r="G22" s="24"/>
      <c r="H22" s="32">
        <f t="shared" si="3"/>
        <v>70000</v>
      </c>
      <c r="I22" s="9">
        <f t="shared" si="2"/>
        <v>4354496</v>
      </c>
      <c r="K22" s="14"/>
      <c r="L22" s="15"/>
    </row>
    <row r="23" spans="1:12" ht="15.75" x14ac:dyDescent="0.25">
      <c r="B23" s="40" t="s">
        <v>27</v>
      </c>
      <c r="C23" s="26" t="s">
        <v>31</v>
      </c>
      <c r="D23" s="40">
        <v>1</v>
      </c>
      <c r="E23" s="27">
        <v>15000</v>
      </c>
      <c r="F23" s="24"/>
      <c r="G23" s="24"/>
      <c r="H23" s="32">
        <f t="shared" si="3"/>
        <v>15000</v>
      </c>
      <c r="I23" s="9">
        <f>I21+F23+G23-H23</f>
        <v>4409496</v>
      </c>
      <c r="K23" s="14"/>
      <c r="L23" s="15"/>
    </row>
    <row r="24" spans="1:12" ht="15.75" x14ac:dyDescent="0.25">
      <c r="A24" s="10"/>
      <c r="B24" s="40" t="s">
        <v>49</v>
      </c>
      <c r="C24" s="26" t="s">
        <v>79</v>
      </c>
      <c r="D24" s="40">
        <v>1</v>
      </c>
      <c r="E24" s="27">
        <v>45000</v>
      </c>
      <c r="F24" s="24"/>
      <c r="G24" s="24"/>
      <c r="H24" s="32">
        <f t="shared" si="3"/>
        <v>45000</v>
      </c>
      <c r="I24" s="9">
        <f t="shared" si="2"/>
        <v>4364496</v>
      </c>
      <c r="K24" s="14"/>
      <c r="L24" s="15"/>
    </row>
    <row r="25" spans="1:12" ht="15.75" x14ac:dyDescent="0.25">
      <c r="A25" s="10"/>
      <c r="B25" s="26"/>
      <c r="C25" s="26"/>
      <c r="D25" s="26"/>
      <c r="E25" s="27"/>
      <c r="F25" s="24"/>
      <c r="G25" s="24"/>
      <c r="H25" s="33">
        <f>D25*E25</f>
        <v>0</v>
      </c>
      <c r="I25" s="9">
        <f t="shared" si="2"/>
        <v>4364496</v>
      </c>
      <c r="K25" s="14"/>
      <c r="L25" s="15"/>
    </row>
    <row r="26" spans="1:12" ht="15.75" x14ac:dyDescent="0.25">
      <c r="A26" s="10"/>
      <c r="B26" s="26"/>
      <c r="C26" s="26"/>
      <c r="D26" s="26"/>
      <c r="E26" s="27"/>
      <c r="F26" s="24"/>
      <c r="G26" s="24"/>
      <c r="H26" s="33">
        <f t="shared" ref="H26:H31" si="4">D26*E26</f>
        <v>0</v>
      </c>
      <c r="I26" s="9">
        <f t="shared" si="2"/>
        <v>4364496</v>
      </c>
      <c r="K26" s="14"/>
      <c r="L26" s="15"/>
    </row>
    <row r="27" spans="1:12" ht="15.75" x14ac:dyDescent="0.25">
      <c r="A27" s="25" t="s">
        <v>84</v>
      </c>
      <c r="B27" s="40" t="s">
        <v>18</v>
      </c>
      <c r="C27" s="26"/>
      <c r="D27" s="40"/>
      <c r="E27" s="27">
        <v>18000</v>
      </c>
      <c r="F27" s="24"/>
      <c r="G27" s="24"/>
      <c r="H27" s="33">
        <f t="shared" si="4"/>
        <v>0</v>
      </c>
      <c r="I27" s="9">
        <f t="shared" si="2"/>
        <v>4364496</v>
      </c>
      <c r="K27" s="14"/>
      <c r="L27" s="15"/>
    </row>
    <row r="28" spans="1:12" ht="15.75" x14ac:dyDescent="0.25">
      <c r="A28" s="10"/>
      <c r="B28" s="40" t="s">
        <v>23</v>
      </c>
      <c r="C28" s="26"/>
      <c r="D28" s="40">
        <v>4</v>
      </c>
      <c r="E28" s="27">
        <v>120000</v>
      </c>
      <c r="F28" s="24"/>
      <c r="G28" s="24"/>
      <c r="H28" s="33">
        <f t="shared" si="4"/>
        <v>480000</v>
      </c>
      <c r="I28" s="9">
        <f t="shared" si="2"/>
        <v>3884496</v>
      </c>
      <c r="K28" s="14"/>
      <c r="L28" s="15"/>
    </row>
    <row r="29" spans="1:12" ht="15.75" x14ac:dyDescent="0.25">
      <c r="A29" s="10"/>
      <c r="B29" s="40" t="s">
        <v>26</v>
      </c>
      <c r="C29" s="26"/>
      <c r="D29" s="40">
        <v>50</v>
      </c>
      <c r="E29" s="27">
        <v>3500</v>
      </c>
      <c r="F29" s="24"/>
      <c r="G29" s="24"/>
      <c r="H29" s="33">
        <f t="shared" si="4"/>
        <v>175000</v>
      </c>
      <c r="I29" s="9">
        <f t="shared" si="2"/>
        <v>3709496</v>
      </c>
      <c r="K29" s="14"/>
      <c r="L29" s="15"/>
    </row>
    <row r="30" spans="1:12" ht="15.75" x14ac:dyDescent="0.25">
      <c r="A30" s="10"/>
      <c r="B30" s="40" t="s">
        <v>24</v>
      </c>
      <c r="C30" s="26"/>
      <c r="D30" s="40">
        <v>2</v>
      </c>
      <c r="E30" s="27">
        <v>35000</v>
      </c>
      <c r="F30" s="24"/>
      <c r="G30" s="24"/>
      <c r="H30" s="33">
        <f t="shared" si="4"/>
        <v>70000</v>
      </c>
      <c r="I30" s="9">
        <f t="shared" si="2"/>
        <v>3639496</v>
      </c>
      <c r="K30" s="14"/>
      <c r="L30" s="15"/>
    </row>
    <row r="31" spans="1:12" ht="15.75" x14ac:dyDescent="0.25">
      <c r="A31" s="10"/>
      <c r="B31" s="40" t="s">
        <v>27</v>
      </c>
      <c r="C31" s="21"/>
      <c r="D31" s="40">
        <v>1</v>
      </c>
      <c r="E31" s="22">
        <v>15000</v>
      </c>
      <c r="F31" s="24"/>
      <c r="G31" s="24"/>
      <c r="H31" s="33">
        <f t="shared" si="4"/>
        <v>15000</v>
      </c>
      <c r="I31" s="9">
        <f t="shared" si="2"/>
        <v>3624496</v>
      </c>
      <c r="K31" s="14"/>
      <c r="L31" s="15"/>
    </row>
    <row r="32" spans="1:12" ht="15.75" x14ac:dyDescent="0.25">
      <c r="B32" s="40" t="s">
        <v>81</v>
      </c>
      <c r="C32" s="26"/>
      <c r="D32" s="40">
        <v>1</v>
      </c>
      <c r="E32" s="27">
        <v>25000</v>
      </c>
      <c r="F32" s="24"/>
      <c r="G32" s="24"/>
      <c r="H32" s="33">
        <f>D32*E32</f>
        <v>25000</v>
      </c>
      <c r="I32" s="9">
        <f t="shared" si="2"/>
        <v>3599496</v>
      </c>
      <c r="K32" s="14"/>
      <c r="L32" s="15"/>
    </row>
    <row r="33" spans="1:12" ht="15.75" x14ac:dyDescent="0.25">
      <c r="A33" s="10"/>
      <c r="B33" s="40" t="s">
        <v>82</v>
      </c>
      <c r="C33" s="26"/>
      <c r="D33" s="40">
        <v>1</v>
      </c>
      <c r="E33" s="27">
        <v>380000</v>
      </c>
      <c r="F33" s="24"/>
      <c r="G33" s="24"/>
      <c r="H33" s="33">
        <f t="shared" ref="H33:H50" si="5">D33*E33</f>
        <v>380000</v>
      </c>
      <c r="I33" s="9">
        <f t="shared" si="2"/>
        <v>3219496</v>
      </c>
      <c r="K33" s="14"/>
      <c r="L33" s="15"/>
    </row>
    <row r="34" spans="1:12" ht="15.75" x14ac:dyDescent="0.25">
      <c r="A34" s="10"/>
      <c r="B34" s="40" t="s">
        <v>83</v>
      </c>
      <c r="C34" s="26"/>
      <c r="D34" s="40">
        <v>1</v>
      </c>
      <c r="E34" s="27">
        <v>10000</v>
      </c>
      <c r="F34" s="24"/>
      <c r="G34" s="24"/>
      <c r="H34" s="33">
        <f t="shared" si="5"/>
        <v>10000</v>
      </c>
      <c r="I34" s="9">
        <f t="shared" si="2"/>
        <v>3209496</v>
      </c>
      <c r="K34" s="14"/>
      <c r="L34" s="15"/>
    </row>
    <row r="35" spans="1:12" ht="15.75" x14ac:dyDescent="0.25">
      <c r="A35" s="10"/>
      <c r="B35" s="41" t="s">
        <v>9</v>
      </c>
      <c r="C35" s="26"/>
      <c r="D35" s="41">
        <v>1</v>
      </c>
      <c r="E35" s="27">
        <v>10000</v>
      </c>
      <c r="F35" s="24"/>
      <c r="G35" s="24"/>
      <c r="H35" s="33">
        <f t="shared" si="5"/>
        <v>10000</v>
      </c>
      <c r="I35" s="9">
        <f t="shared" si="2"/>
        <v>3199496</v>
      </c>
      <c r="K35" s="14"/>
      <c r="L35" s="15"/>
    </row>
    <row r="36" spans="1:12" ht="15.75" x14ac:dyDescent="0.25">
      <c r="A36" s="10"/>
      <c r="B36" s="26"/>
      <c r="C36" s="26"/>
      <c r="D36" s="26"/>
      <c r="E36" s="27"/>
      <c r="F36" s="24"/>
      <c r="G36" s="24"/>
      <c r="H36" s="33">
        <f t="shared" si="5"/>
        <v>0</v>
      </c>
      <c r="I36" s="9">
        <f t="shared" si="2"/>
        <v>3199496</v>
      </c>
      <c r="K36" s="14"/>
      <c r="L36" s="15"/>
    </row>
    <row r="37" spans="1:12" ht="15.75" x14ac:dyDescent="0.25">
      <c r="A37" s="10"/>
      <c r="B37" s="42" t="s">
        <v>87</v>
      </c>
      <c r="C37" s="26"/>
      <c r="D37" s="26">
        <v>1</v>
      </c>
      <c r="E37" s="27">
        <v>920000</v>
      </c>
      <c r="F37" s="24"/>
      <c r="G37" s="24"/>
      <c r="H37" s="33">
        <f t="shared" si="5"/>
        <v>920000</v>
      </c>
      <c r="I37" s="9">
        <f t="shared" si="2"/>
        <v>2279496</v>
      </c>
      <c r="K37" s="14"/>
      <c r="L37" s="15"/>
    </row>
    <row r="38" spans="1:12" ht="15.75" x14ac:dyDescent="0.25">
      <c r="A38" s="25" t="s">
        <v>85</v>
      </c>
      <c r="B38" s="40" t="s">
        <v>18</v>
      </c>
      <c r="C38" s="26"/>
      <c r="D38" s="40">
        <v>50</v>
      </c>
      <c r="E38" s="27">
        <v>18000</v>
      </c>
      <c r="F38" s="24"/>
      <c r="G38" s="24"/>
      <c r="H38" s="33">
        <f t="shared" si="5"/>
        <v>900000</v>
      </c>
      <c r="I38" s="9">
        <f t="shared" si="2"/>
        <v>1379496</v>
      </c>
      <c r="K38" s="14"/>
      <c r="L38" s="15"/>
    </row>
    <row r="39" spans="1:12" ht="15.75" x14ac:dyDescent="0.25">
      <c r="A39" s="10"/>
      <c r="B39" s="40" t="s">
        <v>23</v>
      </c>
      <c r="C39" s="26"/>
      <c r="D39" s="40">
        <v>4</v>
      </c>
      <c r="E39" s="22">
        <v>120000</v>
      </c>
      <c r="F39" s="24"/>
      <c r="G39" s="24"/>
      <c r="H39" s="33">
        <f t="shared" si="5"/>
        <v>480000</v>
      </c>
      <c r="I39" s="9">
        <f t="shared" si="2"/>
        <v>899496</v>
      </c>
      <c r="K39" s="14"/>
      <c r="L39" s="15"/>
    </row>
    <row r="40" spans="1:12" ht="15.75" x14ac:dyDescent="0.25">
      <c r="A40" s="10"/>
      <c r="B40" s="40" t="s">
        <v>26</v>
      </c>
      <c r="C40" s="26"/>
      <c r="D40" s="40">
        <v>50</v>
      </c>
      <c r="E40" s="22">
        <v>3500</v>
      </c>
      <c r="F40" s="24"/>
      <c r="G40" s="24"/>
      <c r="H40" s="33">
        <f t="shared" si="5"/>
        <v>175000</v>
      </c>
      <c r="I40" s="9">
        <f t="shared" si="2"/>
        <v>724496</v>
      </c>
      <c r="K40" s="14"/>
      <c r="L40" s="15"/>
    </row>
    <row r="41" spans="1:12" ht="15.75" x14ac:dyDescent="0.25">
      <c r="B41" s="40" t="s">
        <v>24</v>
      </c>
      <c r="C41" s="26"/>
      <c r="D41" s="40">
        <v>2</v>
      </c>
      <c r="E41" s="26">
        <v>35000</v>
      </c>
      <c r="F41" s="24"/>
      <c r="G41" s="24"/>
      <c r="H41" s="33">
        <f t="shared" si="5"/>
        <v>70000</v>
      </c>
      <c r="I41" s="9">
        <f t="shared" si="2"/>
        <v>654496</v>
      </c>
      <c r="K41" s="14"/>
      <c r="L41" s="15"/>
    </row>
    <row r="42" spans="1:12" ht="15.75" x14ac:dyDescent="0.25">
      <c r="A42" s="10"/>
      <c r="B42" s="40" t="s">
        <v>27</v>
      </c>
      <c r="C42" s="26"/>
      <c r="D42" s="40">
        <v>1</v>
      </c>
      <c r="E42" s="26">
        <v>15000</v>
      </c>
      <c r="F42" s="24"/>
      <c r="G42" s="24"/>
      <c r="H42" s="33">
        <f t="shared" si="5"/>
        <v>15000</v>
      </c>
      <c r="I42" s="9">
        <f t="shared" si="2"/>
        <v>639496</v>
      </c>
      <c r="K42" s="14"/>
      <c r="L42" s="15"/>
    </row>
    <row r="43" spans="1:12" ht="15.75" x14ac:dyDescent="0.25">
      <c r="A43" s="10"/>
      <c r="B43" s="40" t="s">
        <v>16</v>
      </c>
      <c r="C43" s="26"/>
      <c r="D43" s="40">
        <v>1</v>
      </c>
      <c r="E43" s="26">
        <v>45000</v>
      </c>
      <c r="F43" s="24"/>
      <c r="G43" s="24"/>
      <c r="H43" s="33">
        <f t="shared" si="5"/>
        <v>45000</v>
      </c>
      <c r="I43" s="9">
        <f t="shared" si="2"/>
        <v>594496</v>
      </c>
      <c r="K43" s="14"/>
      <c r="L43" s="15"/>
    </row>
    <row r="44" spans="1:12" ht="15.75" x14ac:dyDescent="0.25">
      <c r="A44" s="10"/>
      <c r="B44" s="26"/>
      <c r="C44" s="26"/>
      <c r="D44" s="26"/>
      <c r="E44" s="26"/>
      <c r="F44" s="24"/>
      <c r="G44" s="24"/>
      <c r="H44" s="33">
        <f t="shared" si="5"/>
        <v>0</v>
      </c>
      <c r="I44" s="9">
        <f t="shared" si="2"/>
        <v>594496</v>
      </c>
      <c r="K44" s="14"/>
      <c r="L44" s="15"/>
    </row>
    <row r="45" spans="1:12" ht="15.75" x14ac:dyDescent="0.25">
      <c r="A45" s="10" t="s">
        <v>86</v>
      </c>
      <c r="B45" s="40" t="s">
        <v>18</v>
      </c>
      <c r="C45" s="26"/>
      <c r="D45" s="40"/>
      <c r="E45" s="40"/>
      <c r="F45" s="24"/>
      <c r="G45" s="24"/>
      <c r="H45" s="33">
        <f t="shared" si="5"/>
        <v>0</v>
      </c>
      <c r="I45" s="9">
        <f t="shared" si="2"/>
        <v>594496</v>
      </c>
      <c r="K45" s="14"/>
      <c r="L45" s="15"/>
    </row>
    <row r="46" spans="1:12" ht="15.75" x14ac:dyDescent="0.25">
      <c r="A46" s="10"/>
      <c r="B46" s="40" t="s">
        <v>23</v>
      </c>
      <c r="C46" s="26"/>
      <c r="D46" s="40">
        <v>4</v>
      </c>
      <c r="E46" s="40">
        <v>120000</v>
      </c>
      <c r="F46" s="24"/>
      <c r="G46" s="24"/>
      <c r="H46" s="33">
        <f t="shared" si="5"/>
        <v>480000</v>
      </c>
      <c r="I46" s="9">
        <f t="shared" si="2"/>
        <v>114496</v>
      </c>
      <c r="K46" s="14"/>
      <c r="L46" s="15"/>
    </row>
    <row r="47" spans="1:12" ht="15.75" x14ac:dyDescent="0.25">
      <c r="A47" s="10"/>
      <c r="B47" s="40" t="s">
        <v>26</v>
      </c>
      <c r="C47" s="26"/>
      <c r="D47" s="40">
        <v>50</v>
      </c>
      <c r="E47" s="40">
        <v>3500</v>
      </c>
      <c r="F47" s="24"/>
      <c r="G47" s="24"/>
      <c r="H47" s="33">
        <f t="shared" si="5"/>
        <v>175000</v>
      </c>
      <c r="I47" s="9">
        <f t="shared" si="2"/>
        <v>-60504</v>
      </c>
      <c r="K47" s="14"/>
      <c r="L47" s="15"/>
    </row>
    <row r="48" spans="1:12" ht="15.75" x14ac:dyDescent="0.25">
      <c r="A48" s="10"/>
      <c r="B48" s="40" t="s">
        <v>24</v>
      </c>
      <c r="C48" s="26"/>
      <c r="D48" s="40">
        <v>2</v>
      </c>
      <c r="E48" s="40">
        <v>35000</v>
      </c>
      <c r="F48" s="24"/>
      <c r="G48" s="24"/>
      <c r="H48" s="33">
        <f t="shared" si="5"/>
        <v>70000</v>
      </c>
      <c r="I48" s="9">
        <f t="shared" si="2"/>
        <v>-130504</v>
      </c>
      <c r="K48" s="14"/>
      <c r="L48" s="15"/>
    </row>
    <row r="49" spans="1:12" ht="15.75" x14ac:dyDescent="0.25">
      <c r="A49" s="10"/>
      <c r="B49" s="40" t="s">
        <v>27</v>
      </c>
      <c r="C49" s="26"/>
      <c r="D49" s="40">
        <v>1</v>
      </c>
      <c r="E49" s="40">
        <v>15000</v>
      </c>
      <c r="F49" s="24"/>
      <c r="G49" s="24"/>
      <c r="H49" s="33">
        <f t="shared" si="5"/>
        <v>15000</v>
      </c>
      <c r="I49" s="9">
        <f t="shared" si="2"/>
        <v>-145504</v>
      </c>
      <c r="K49" s="14"/>
      <c r="L49" s="15"/>
    </row>
    <row r="50" spans="1:12" ht="15.75" x14ac:dyDescent="0.25">
      <c r="A50" s="10"/>
      <c r="B50" s="40" t="s">
        <v>17</v>
      </c>
      <c r="C50" s="21"/>
      <c r="D50" s="40">
        <v>1</v>
      </c>
      <c r="E50" s="40">
        <v>25000</v>
      </c>
      <c r="F50" s="24"/>
      <c r="G50" s="24"/>
      <c r="H50" s="33">
        <f t="shared" si="5"/>
        <v>25000</v>
      </c>
      <c r="I50" s="9">
        <f t="shared" si="2"/>
        <v>-170504</v>
      </c>
      <c r="K50" s="14"/>
      <c r="L50" s="15"/>
    </row>
    <row r="51" spans="1:12" ht="15.75" x14ac:dyDescent="0.25">
      <c r="A51" s="16" t="s">
        <v>88</v>
      </c>
      <c r="B51" s="16"/>
      <c r="C51" s="16"/>
      <c r="D51" s="16"/>
      <c r="E51" s="17"/>
      <c r="F51" s="18">
        <f>SUM(F5:F21)</f>
        <v>500000</v>
      </c>
      <c r="G51" s="18">
        <f>SUM(G5:G21)</f>
        <v>950000</v>
      </c>
      <c r="H51" s="59">
        <f>SUM(H5:H50)</f>
        <v>7038000</v>
      </c>
      <c r="I51" s="61">
        <f>I4+F52-H51</f>
        <v>-240504</v>
      </c>
    </row>
    <row r="52" spans="1:12" ht="15.75" x14ac:dyDescent="0.25">
      <c r="A52" s="63" t="s">
        <v>89</v>
      </c>
      <c r="B52" s="64"/>
      <c r="C52" s="19"/>
      <c r="D52" s="19"/>
      <c r="E52" s="20"/>
      <c r="F52" s="65">
        <f>F51+G51</f>
        <v>1450000</v>
      </c>
      <c r="G52" s="66"/>
      <c r="H52" s="60"/>
      <c r="I52" s="62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sqref="A1:L57"/>
    </sheetView>
  </sheetViews>
  <sheetFormatPr defaultRowHeight="15" x14ac:dyDescent="0.25"/>
  <cols>
    <col min="1" max="1" width="15.42578125" customWidth="1"/>
    <col min="2" max="2" width="21.7109375" customWidth="1"/>
    <col min="3" max="3" width="10.28515625" customWidth="1"/>
    <col min="5" max="5" width="11.140625" style="28" customWidth="1"/>
    <col min="6" max="6" width="14.140625" customWidth="1"/>
    <col min="7" max="7" width="12" customWidth="1"/>
    <col min="8" max="8" width="19.5703125" style="48" customWidth="1"/>
    <col min="9" max="9" width="13.5703125" customWidth="1"/>
    <col min="12" max="12" width="13.85546875" customWidth="1"/>
  </cols>
  <sheetData>
    <row r="1" spans="1:12" ht="18.75" x14ac:dyDescent="0.25">
      <c r="A1" s="55" t="s">
        <v>90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58" t="s">
        <v>4</v>
      </c>
      <c r="G2" s="58"/>
      <c r="H2" s="44" t="s">
        <v>5</v>
      </c>
      <c r="I2" s="39" t="s">
        <v>6</v>
      </c>
    </row>
    <row r="3" spans="1:12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2" ht="15.75" x14ac:dyDescent="0.25">
      <c r="A4" s="3" t="s">
        <v>91</v>
      </c>
      <c r="B4" s="3"/>
      <c r="C4" s="3"/>
      <c r="D4" s="3"/>
      <c r="E4" s="36"/>
      <c r="F4" s="4"/>
      <c r="G4" s="4"/>
      <c r="H4" s="45"/>
      <c r="I4" s="9">
        <v>-240504</v>
      </c>
    </row>
    <row r="5" spans="1:12" ht="15.75" x14ac:dyDescent="0.25">
      <c r="A5" s="5" t="s">
        <v>92</v>
      </c>
      <c r="B5" s="6" t="s">
        <v>93</v>
      </c>
      <c r="C5" s="6"/>
      <c r="D5" s="7"/>
      <c r="E5" s="37"/>
      <c r="F5" s="8">
        <v>2000000</v>
      </c>
      <c r="G5" s="8"/>
      <c r="H5" s="46"/>
      <c r="I5" s="9">
        <f>I4+F5+G5-H5</f>
        <v>1759496</v>
      </c>
    </row>
    <row r="6" spans="1:12" ht="15.75" x14ac:dyDescent="0.25">
      <c r="A6" s="5" t="s">
        <v>94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 t="shared" ref="I6:I7" si="0">I5+F6+G6</f>
        <v>2259496</v>
      </c>
    </row>
    <row r="7" spans="1:12" ht="15.75" x14ac:dyDescent="0.25">
      <c r="A7" s="5" t="s">
        <v>95</v>
      </c>
      <c r="B7" s="6" t="s">
        <v>58</v>
      </c>
      <c r="C7" s="6"/>
      <c r="D7" s="7"/>
      <c r="E7" s="37"/>
      <c r="F7" s="8"/>
      <c r="G7" s="8">
        <v>250000</v>
      </c>
      <c r="H7" s="46"/>
      <c r="I7" s="9">
        <f t="shared" si="0"/>
        <v>2509496</v>
      </c>
    </row>
    <row r="8" spans="1:12" ht="15.75" x14ac:dyDescent="0.25">
      <c r="A8" s="5" t="s">
        <v>97</v>
      </c>
      <c r="B8" s="6" t="s">
        <v>96</v>
      </c>
      <c r="C8" s="6"/>
      <c r="D8" s="7"/>
      <c r="E8" s="37"/>
      <c r="F8" s="8"/>
      <c r="G8" s="8">
        <v>100000</v>
      </c>
      <c r="H8" s="46"/>
      <c r="I8" s="9"/>
    </row>
    <row r="9" spans="1:12" ht="15.75" x14ac:dyDescent="0.25">
      <c r="A9" s="5" t="s">
        <v>98</v>
      </c>
      <c r="B9" s="43" t="s">
        <v>58</v>
      </c>
      <c r="C9" s="6"/>
      <c r="D9" s="7"/>
      <c r="E9" s="37"/>
      <c r="F9" s="8"/>
      <c r="G9" s="8">
        <v>250000</v>
      </c>
      <c r="H9" s="46"/>
      <c r="I9" s="9">
        <f>I7+F9+G9</f>
        <v>2759496</v>
      </c>
    </row>
    <row r="10" spans="1:12" ht="15.75" x14ac:dyDescent="0.25">
      <c r="A10" s="5" t="s">
        <v>99</v>
      </c>
      <c r="B10" s="6" t="s">
        <v>58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>I9+F10+G10-H10</f>
        <v>2959496</v>
      </c>
    </row>
    <row r="11" spans="1:12" ht="15.75" x14ac:dyDescent="0.25">
      <c r="A11" s="25" t="s">
        <v>101</v>
      </c>
      <c r="B11" s="40" t="s">
        <v>22</v>
      </c>
      <c r="C11" s="40" t="s">
        <v>31</v>
      </c>
      <c r="D11" s="40">
        <v>50</v>
      </c>
      <c r="E11" s="51">
        <v>18000</v>
      </c>
      <c r="F11" s="23"/>
      <c r="G11" s="23"/>
      <c r="H11" s="49">
        <f>D11*E11</f>
        <v>900000</v>
      </c>
      <c r="I11" s="9">
        <f>I10+F11+G11-H11</f>
        <v>2059496</v>
      </c>
    </row>
    <row r="12" spans="1:12" ht="15.75" x14ac:dyDescent="0.25">
      <c r="A12" s="10"/>
      <c r="B12" s="40" t="s">
        <v>23</v>
      </c>
      <c r="C12" s="40" t="s">
        <v>31</v>
      </c>
      <c r="D12" s="40">
        <v>4</v>
      </c>
      <c r="E12" s="51">
        <v>120000</v>
      </c>
      <c r="F12" s="23"/>
      <c r="G12" s="23"/>
      <c r="H12" s="49">
        <f t="shared" ref="H12:H18" si="1">D12*E12</f>
        <v>480000</v>
      </c>
      <c r="I12" s="9">
        <f t="shared" ref="I12:I51" si="2">I11+F12+G12-H12</f>
        <v>1579496</v>
      </c>
      <c r="J12" s="11"/>
    </row>
    <row r="13" spans="1:12" ht="15.75" x14ac:dyDescent="0.25">
      <c r="A13" s="10"/>
      <c r="B13" s="40" t="s">
        <v>26</v>
      </c>
      <c r="C13" s="40" t="s">
        <v>29</v>
      </c>
      <c r="D13" s="40">
        <v>50</v>
      </c>
      <c r="E13" s="51">
        <v>3500</v>
      </c>
      <c r="F13" s="23"/>
      <c r="G13" s="23"/>
      <c r="H13" s="49">
        <f t="shared" si="1"/>
        <v>175000</v>
      </c>
      <c r="I13" s="9">
        <f t="shared" si="2"/>
        <v>1404496</v>
      </c>
    </row>
    <row r="14" spans="1:12" ht="15.75" x14ac:dyDescent="0.25">
      <c r="A14" s="10"/>
      <c r="B14" s="40" t="s">
        <v>24</v>
      </c>
      <c r="C14" s="40" t="s">
        <v>25</v>
      </c>
      <c r="D14" s="40">
        <v>2</v>
      </c>
      <c r="E14" s="51">
        <v>35000</v>
      </c>
      <c r="F14" s="23"/>
      <c r="G14" s="23"/>
      <c r="H14" s="49">
        <f t="shared" si="1"/>
        <v>70000</v>
      </c>
      <c r="I14" s="9">
        <f t="shared" si="2"/>
        <v>1334496</v>
      </c>
    </row>
    <row r="15" spans="1:12" ht="15.75" x14ac:dyDescent="0.25">
      <c r="A15" s="10"/>
      <c r="B15" s="40" t="s">
        <v>21</v>
      </c>
      <c r="C15" s="40" t="s">
        <v>33</v>
      </c>
      <c r="D15" s="40">
        <v>1</v>
      </c>
      <c r="E15" s="51">
        <v>5000</v>
      </c>
      <c r="F15" s="23"/>
      <c r="G15" s="23"/>
      <c r="H15" s="49">
        <f t="shared" si="1"/>
        <v>5000</v>
      </c>
      <c r="I15" s="9">
        <f t="shared" si="2"/>
        <v>1329496</v>
      </c>
    </row>
    <row r="16" spans="1:12" ht="15.75" x14ac:dyDescent="0.25">
      <c r="A16" s="10"/>
      <c r="B16" s="40" t="s">
        <v>28</v>
      </c>
      <c r="C16" s="40"/>
      <c r="D16" s="40">
        <v>1</v>
      </c>
      <c r="E16" s="51">
        <v>15000</v>
      </c>
      <c r="F16" s="23"/>
      <c r="G16" s="23"/>
      <c r="H16" s="49">
        <f t="shared" si="1"/>
        <v>15000</v>
      </c>
      <c r="I16" s="9">
        <f t="shared" si="2"/>
        <v>1314496</v>
      </c>
      <c r="K16" s="12" t="s">
        <v>10</v>
      </c>
      <c r="L16" s="13">
        <f>SUM(H11:H18)</f>
        <v>1695000</v>
      </c>
    </row>
    <row r="17" spans="1:12" ht="15.75" x14ac:dyDescent="0.25">
      <c r="A17" s="10"/>
      <c r="B17" s="40" t="s">
        <v>16</v>
      </c>
      <c r="C17" s="40" t="s">
        <v>100</v>
      </c>
      <c r="D17" s="40">
        <v>1</v>
      </c>
      <c r="E17" s="51">
        <v>45000</v>
      </c>
      <c r="F17" s="23"/>
      <c r="G17" s="23"/>
      <c r="H17" s="49">
        <f t="shared" si="1"/>
        <v>45000</v>
      </c>
      <c r="I17" s="9">
        <f>I16+F17+G17-H17</f>
        <v>1269496</v>
      </c>
      <c r="K17" s="12" t="s">
        <v>11</v>
      </c>
      <c r="L17" s="13">
        <f>SUM(H20:H27)</f>
        <v>1120000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1264496</v>
      </c>
      <c r="K18" s="12" t="s">
        <v>12</v>
      </c>
      <c r="L18" s="13">
        <f>SUM(H28:H36)</f>
        <v>1720000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47"/>
      <c r="I19" s="9">
        <f>I18+F19+G19-H19</f>
        <v>1264496</v>
      </c>
      <c r="K19" s="12" t="s">
        <v>13</v>
      </c>
      <c r="L19" s="13">
        <f>SUM(H39:H44)</f>
        <v>750000</v>
      </c>
    </row>
    <row r="20" spans="1:12" ht="15.75" x14ac:dyDescent="0.25">
      <c r="A20" s="25" t="s">
        <v>102</v>
      </c>
      <c r="B20" s="40" t="s">
        <v>18</v>
      </c>
      <c r="C20" s="40" t="s">
        <v>31</v>
      </c>
      <c r="D20" s="40"/>
      <c r="E20" s="22">
        <v>18000</v>
      </c>
      <c r="F20" s="23"/>
      <c r="G20" s="23"/>
      <c r="H20" s="52">
        <f>E20*D20</f>
        <v>0</v>
      </c>
      <c r="I20" s="9">
        <f>I19+F20+G20-H20</f>
        <v>1264496</v>
      </c>
      <c r="K20" s="12" t="s">
        <v>14</v>
      </c>
      <c r="L20" s="13">
        <f>SUM(H46:H51)</f>
        <v>0</v>
      </c>
    </row>
    <row r="21" spans="1:12" ht="15.75" x14ac:dyDescent="0.25">
      <c r="A21" s="10"/>
      <c r="B21" s="40" t="s">
        <v>23</v>
      </c>
      <c r="C21" s="40" t="s">
        <v>31</v>
      </c>
      <c r="D21" s="40">
        <v>4</v>
      </c>
      <c r="E21" s="22">
        <v>120000</v>
      </c>
      <c r="F21" s="23"/>
      <c r="G21" s="23"/>
      <c r="H21" s="52">
        <f t="shared" ref="H21:H27" si="3">E21*D21</f>
        <v>480000</v>
      </c>
      <c r="I21" s="9">
        <f>I20+F21+G21-H21</f>
        <v>784496</v>
      </c>
      <c r="K21" s="14"/>
      <c r="L21" s="15" t="e">
        <f>SUM</f>
        <v>#NAME?</v>
      </c>
    </row>
    <row r="22" spans="1:12" ht="15.75" x14ac:dyDescent="0.25">
      <c r="A22" s="10"/>
      <c r="B22" s="40" t="s">
        <v>26</v>
      </c>
      <c r="C22" s="40" t="s">
        <v>34</v>
      </c>
      <c r="D22" s="40">
        <v>50</v>
      </c>
      <c r="E22" s="22">
        <v>3500</v>
      </c>
      <c r="F22" s="24"/>
      <c r="G22" s="24"/>
      <c r="H22" s="52">
        <f t="shared" si="3"/>
        <v>175000</v>
      </c>
      <c r="I22" s="9">
        <f t="shared" si="2"/>
        <v>609496</v>
      </c>
      <c r="K22" s="30" t="s">
        <v>37</v>
      </c>
      <c r="L22" s="29">
        <f>L16+L17+L18+L19+L20</f>
        <v>5285000</v>
      </c>
    </row>
    <row r="23" spans="1:12" ht="15.75" x14ac:dyDescent="0.25">
      <c r="A23" s="10"/>
      <c r="B23" s="40" t="s">
        <v>24</v>
      </c>
      <c r="C23" s="40" t="s">
        <v>25</v>
      </c>
      <c r="D23" s="40">
        <v>2</v>
      </c>
      <c r="E23" s="22">
        <v>35000</v>
      </c>
      <c r="F23" s="24"/>
      <c r="G23" s="24"/>
      <c r="H23" s="52">
        <f t="shared" si="3"/>
        <v>70000</v>
      </c>
      <c r="I23" s="9">
        <f t="shared" si="2"/>
        <v>539496</v>
      </c>
      <c r="K23" s="14"/>
      <c r="L23" s="15"/>
    </row>
    <row r="24" spans="1:12" ht="15.75" x14ac:dyDescent="0.25">
      <c r="B24" s="40" t="s">
        <v>27</v>
      </c>
      <c r="C24" s="40" t="s">
        <v>31</v>
      </c>
      <c r="D24" s="40">
        <v>1</v>
      </c>
      <c r="E24" s="27">
        <v>25000</v>
      </c>
      <c r="F24" s="24"/>
      <c r="G24" s="24"/>
      <c r="H24" s="52">
        <f t="shared" si="3"/>
        <v>25000</v>
      </c>
      <c r="I24" s="9">
        <f>I22+F24+G24-H24</f>
        <v>584496</v>
      </c>
      <c r="K24" s="14"/>
      <c r="L24" s="15"/>
    </row>
    <row r="25" spans="1:12" ht="15.75" x14ac:dyDescent="0.25">
      <c r="A25" s="10"/>
      <c r="B25" s="40" t="s">
        <v>30</v>
      </c>
      <c r="C25" s="40" t="s">
        <v>36</v>
      </c>
      <c r="D25" s="40">
        <v>1</v>
      </c>
      <c r="E25" s="27">
        <v>350000</v>
      </c>
      <c r="F25" s="24"/>
      <c r="G25" s="24"/>
      <c r="H25" s="52">
        <f t="shared" si="3"/>
        <v>350000</v>
      </c>
      <c r="I25" s="9">
        <f t="shared" si="2"/>
        <v>234496</v>
      </c>
      <c r="K25" s="14"/>
      <c r="L25" s="15"/>
    </row>
    <row r="26" spans="1:12" ht="15.75" x14ac:dyDescent="0.25">
      <c r="A26" s="10"/>
      <c r="B26" s="40" t="s">
        <v>20</v>
      </c>
      <c r="C26" s="40" t="s">
        <v>35</v>
      </c>
      <c r="D26" s="26">
        <v>1</v>
      </c>
      <c r="E26" s="27">
        <v>10000</v>
      </c>
      <c r="F26" s="24"/>
      <c r="G26" s="24"/>
      <c r="H26" s="52">
        <f t="shared" si="3"/>
        <v>10000</v>
      </c>
      <c r="I26" s="9">
        <f t="shared" si="2"/>
        <v>224496</v>
      </c>
      <c r="K26" s="14"/>
      <c r="L26" s="15"/>
    </row>
    <row r="27" spans="1:12" ht="15.75" x14ac:dyDescent="0.25">
      <c r="A27" s="10"/>
      <c r="B27" s="40" t="s">
        <v>63</v>
      </c>
      <c r="C27" s="40" t="s">
        <v>33</v>
      </c>
      <c r="D27" s="26">
        <v>1</v>
      </c>
      <c r="E27" s="27">
        <v>10000</v>
      </c>
      <c r="F27" s="24"/>
      <c r="G27" s="24"/>
      <c r="H27" s="52">
        <f t="shared" si="3"/>
        <v>10000</v>
      </c>
      <c r="I27" s="9">
        <f t="shared" si="2"/>
        <v>214496</v>
      </c>
      <c r="K27" s="14"/>
      <c r="L27" s="15"/>
    </row>
    <row r="28" spans="1:12" ht="15.75" x14ac:dyDescent="0.25">
      <c r="A28" s="25" t="s">
        <v>104</v>
      </c>
      <c r="B28" s="40" t="s">
        <v>18</v>
      </c>
      <c r="C28" s="26"/>
      <c r="D28" s="40">
        <v>50</v>
      </c>
      <c r="E28" s="27">
        <v>18000</v>
      </c>
      <c r="F28" s="24"/>
      <c r="G28" s="24"/>
      <c r="H28" s="52">
        <f t="shared" ref="H28:H32" si="4">D28*E28</f>
        <v>900000</v>
      </c>
      <c r="I28" s="9">
        <f t="shared" si="2"/>
        <v>-685504</v>
      </c>
      <c r="K28" s="14"/>
      <c r="L28" s="15"/>
    </row>
    <row r="29" spans="1:12" ht="15.75" x14ac:dyDescent="0.25">
      <c r="A29" s="10"/>
      <c r="B29" s="40" t="s">
        <v>23</v>
      </c>
      <c r="C29" s="26"/>
      <c r="D29" s="40">
        <v>4</v>
      </c>
      <c r="E29" s="27">
        <v>120000</v>
      </c>
      <c r="F29" s="24"/>
      <c r="G29" s="24"/>
      <c r="H29" s="52">
        <f t="shared" si="4"/>
        <v>480000</v>
      </c>
      <c r="I29" s="9">
        <f t="shared" si="2"/>
        <v>-1165504</v>
      </c>
      <c r="K29" s="14"/>
      <c r="L29" s="15"/>
    </row>
    <row r="30" spans="1:12" ht="15.75" x14ac:dyDescent="0.25">
      <c r="A30" s="10"/>
      <c r="B30" s="40" t="s">
        <v>26</v>
      </c>
      <c r="C30" s="26"/>
      <c r="D30" s="40">
        <v>50</v>
      </c>
      <c r="E30" s="27">
        <v>3500</v>
      </c>
      <c r="F30" s="24"/>
      <c r="G30" s="24"/>
      <c r="H30" s="52">
        <f t="shared" si="4"/>
        <v>175000</v>
      </c>
      <c r="I30" s="9">
        <f t="shared" si="2"/>
        <v>-1340504</v>
      </c>
      <c r="K30" s="14"/>
      <c r="L30" s="15"/>
    </row>
    <row r="31" spans="1:12" ht="15.75" x14ac:dyDescent="0.25">
      <c r="A31" s="10"/>
      <c r="B31" s="40" t="s">
        <v>24</v>
      </c>
      <c r="C31" s="26"/>
      <c r="D31" s="40">
        <v>2</v>
      </c>
      <c r="E31" s="27">
        <v>35000</v>
      </c>
      <c r="F31" s="24"/>
      <c r="G31" s="24"/>
      <c r="H31" s="52">
        <f t="shared" si="4"/>
        <v>70000</v>
      </c>
      <c r="I31" s="9">
        <f t="shared" si="2"/>
        <v>-1410504</v>
      </c>
      <c r="K31" s="14"/>
      <c r="L31" s="15"/>
    </row>
    <row r="32" spans="1:12" ht="15.75" x14ac:dyDescent="0.25">
      <c r="A32" s="10"/>
      <c r="B32" s="40" t="s">
        <v>27</v>
      </c>
      <c r="C32" s="21"/>
      <c r="D32" s="40">
        <v>1</v>
      </c>
      <c r="E32" s="22">
        <v>15000</v>
      </c>
      <c r="F32" s="24"/>
      <c r="G32" s="24"/>
      <c r="H32" s="52">
        <f t="shared" si="4"/>
        <v>15000</v>
      </c>
      <c r="I32" s="9">
        <f t="shared" si="2"/>
        <v>-1425504</v>
      </c>
      <c r="K32" s="14"/>
      <c r="L32" s="15"/>
    </row>
    <row r="33" spans="1:12" ht="15.75" x14ac:dyDescent="0.25">
      <c r="B33" s="40" t="s">
        <v>17</v>
      </c>
      <c r="C33" s="26"/>
      <c r="D33" s="40">
        <v>1</v>
      </c>
      <c r="E33" s="27">
        <v>25000</v>
      </c>
      <c r="F33" s="24"/>
      <c r="G33" s="24"/>
      <c r="H33" s="52">
        <f>D33*E33</f>
        <v>25000</v>
      </c>
      <c r="I33" s="9">
        <f t="shared" si="2"/>
        <v>-1450504</v>
      </c>
      <c r="K33" s="14"/>
      <c r="L33" s="15"/>
    </row>
    <row r="34" spans="1:12" ht="15.75" x14ac:dyDescent="0.25">
      <c r="A34" s="10"/>
      <c r="B34" s="40" t="s">
        <v>103</v>
      </c>
      <c r="C34" s="26"/>
      <c r="D34" s="40">
        <v>1</v>
      </c>
      <c r="E34" s="27">
        <v>45000</v>
      </c>
      <c r="F34" s="24"/>
      <c r="G34" s="24"/>
      <c r="H34" s="52">
        <f t="shared" ref="H34:H51" si="5">D34*E34</f>
        <v>45000</v>
      </c>
      <c r="I34" s="9">
        <f t="shared" si="2"/>
        <v>-1495504</v>
      </c>
      <c r="K34" s="14"/>
      <c r="L34" s="15"/>
    </row>
    <row r="35" spans="1:12" ht="15.75" x14ac:dyDescent="0.25">
      <c r="A35" s="10"/>
      <c r="B35" s="40" t="s">
        <v>83</v>
      </c>
      <c r="C35" s="26"/>
      <c r="D35" s="40">
        <v>1</v>
      </c>
      <c r="E35" s="27">
        <v>10000</v>
      </c>
      <c r="F35" s="24"/>
      <c r="G35" s="24"/>
      <c r="H35" s="52">
        <f t="shared" si="5"/>
        <v>10000</v>
      </c>
      <c r="I35" s="9">
        <f t="shared" si="2"/>
        <v>-1505504</v>
      </c>
      <c r="K35" s="14"/>
      <c r="L35" s="15"/>
    </row>
    <row r="36" spans="1:12" ht="15.75" x14ac:dyDescent="0.25">
      <c r="A36" s="10"/>
      <c r="B36" s="41"/>
      <c r="C36" s="26"/>
      <c r="D36" s="41"/>
      <c r="E36" s="27"/>
      <c r="F36" s="24"/>
      <c r="G36" s="24"/>
      <c r="H36" s="50">
        <f t="shared" si="5"/>
        <v>0</v>
      </c>
      <c r="I36" s="9">
        <f t="shared" si="2"/>
        <v>-1505504</v>
      </c>
      <c r="K36" s="14"/>
      <c r="L36" s="15"/>
    </row>
    <row r="37" spans="1:12" ht="15.75" x14ac:dyDescent="0.25">
      <c r="A37" s="10"/>
      <c r="B37" s="26"/>
      <c r="C37" s="26"/>
      <c r="D37" s="26"/>
      <c r="E37" s="27"/>
      <c r="F37" s="24"/>
      <c r="G37" s="24"/>
      <c r="H37" s="50">
        <f t="shared" si="5"/>
        <v>0</v>
      </c>
      <c r="I37" s="9">
        <f t="shared" si="2"/>
        <v>-1505504</v>
      </c>
      <c r="K37" s="14"/>
      <c r="L37" s="15"/>
    </row>
    <row r="38" spans="1:12" ht="15.75" x14ac:dyDescent="0.25">
      <c r="A38" s="10"/>
      <c r="B38" s="42"/>
      <c r="C38" s="26"/>
      <c r="D38" s="26"/>
      <c r="E38" s="27"/>
      <c r="F38" s="24"/>
      <c r="G38" s="24"/>
      <c r="H38" s="50">
        <f t="shared" si="5"/>
        <v>0</v>
      </c>
      <c r="I38" s="9">
        <f t="shared" si="2"/>
        <v>-1505504</v>
      </c>
      <c r="K38" s="14"/>
      <c r="L38" s="15"/>
    </row>
    <row r="39" spans="1:12" ht="15.75" x14ac:dyDescent="0.25">
      <c r="A39" s="25" t="s">
        <v>106</v>
      </c>
      <c r="B39" s="40" t="s">
        <v>18</v>
      </c>
      <c r="C39" s="26"/>
      <c r="D39" s="40"/>
      <c r="E39" s="27">
        <v>18000</v>
      </c>
      <c r="F39" s="24"/>
      <c r="G39" s="24"/>
      <c r="H39" s="50">
        <f t="shared" si="5"/>
        <v>0</v>
      </c>
      <c r="I39" s="9">
        <f t="shared" si="2"/>
        <v>-1505504</v>
      </c>
      <c r="K39" s="14"/>
      <c r="L39" s="15"/>
    </row>
    <row r="40" spans="1:12" ht="15.75" x14ac:dyDescent="0.25">
      <c r="A40" s="10"/>
      <c r="B40" s="40" t="s">
        <v>23</v>
      </c>
      <c r="C40" s="26"/>
      <c r="D40" s="40">
        <v>4</v>
      </c>
      <c r="E40" s="22">
        <v>120000</v>
      </c>
      <c r="F40" s="24"/>
      <c r="G40" s="24"/>
      <c r="H40" s="52">
        <f t="shared" si="5"/>
        <v>480000</v>
      </c>
      <c r="I40" s="9">
        <f t="shared" si="2"/>
        <v>-1985504</v>
      </c>
      <c r="K40" s="14"/>
      <c r="L40" s="15"/>
    </row>
    <row r="41" spans="1:12" ht="15.75" x14ac:dyDescent="0.25">
      <c r="A41" s="10"/>
      <c r="B41" s="40" t="s">
        <v>26</v>
      </c>
      <c r="C41" s="26"/>
      <c r="D41" s="40">
        <v>50</v>
      </c>
      <c r="E41" s="22">
        <v>3500</v>
      </c>
      <c r="F41" s="24"/>
      <c r="G41" s="24"/>
      <c r="H41" s="52">
        <f t="shared" si="5"/>
        <v>175000</v>
      </c>
      <c r="I41" s="9">
        <f t="shared" si="2"/>
        <v>-2160504</v>
      </c>
      <c r="K41" s="14"/>
      <c r="L41" s="15"/>
    </row>
    <row r="42" spans="1:12" ht="15.75" x14ac:dyDescent="0.25">
      <c r="B42" s="40" t="s">
        <v>24</v>
      </c>
      <c r="C42" s="26"/>
      <c r="D42" s="40">
        <v>2</v>
      </c>
      <c r="E42" s="27">
        <v>35000</v>
      </c>
      <c r="F42" s="24"/>
      <c r="G42" s="24"/>
      <c r="H42" s="52">
        <f t="shared" si="5"/>
        <v>70000</v>
      </c>
      <c r="I42" s="9">
        <f t="shared" si="2"/>
        <v>-2230504</v>
      </c>
      <c r="K42" s="14"/>
      <c r="L42" s="15"/>
    </row>
    <row r="43" spans="1:12" ht="15.75" x14ac:dyDescent="0.25">
      <c r="A43" s="10"/>
      <c r="B43" s="40" t="s">
        <v>27</v>
      </c>
      <c r="C43" s="26"/>
      <c r="D43" s="40">
        <v>1</v>
      </c>
      <c r="E43" s="27">
        <v>15000</v>
      </c>
      <c r="F43" s="24"/>
      <c r="G43" s="24"/>
      <c r="H43" s="52">
        <f t="shared" si="5"/>
        <v>15000</v>
      </c>
      <c r="I43" s="9">
        <f t="shared" si="2"/>
        <v>-2245504</v>
      </c>
      <c r="K43" s="14"/>
      <c r="L43" s="15"/>
    </row>
    <row r="44" spans="1:12" ht="15.75" x14ac:dyDescent="0.25">
      <c r="A44" s="10"/>
      <c r="B44" s="40" t="s">
        <v>105</v>
      </c>
      <c r="C44" s="26"/>
      <c r="D44" s="40">
        <v>1</v>
      </c>
      <c r="E44" s="27">
        <v>10000</v>
      </c>
      <c r="F44" s="24"/>
      <c r="G44" s="24"/>
      <c r="H44" s="52">
        <f t="shared" si="5"/>
        <v>10000</v>
      </c>
      <c r="I44" s="9">
        <f t="shared" si="2"/>
        <v>-2255504</v>
      </c>
      <c r="K44" s="14"/>
      <c r="L44" s="15"/>
    </row>
    <row r="45" spans="1:12" ht="15.75" x14ac:dyDescent="0.25">
      <c r="A45" s="10"/>
      <c r="B45" s="26"/>
      <c r="C45" s="26"/>
      <c r="D45" s="26"/>
      <c r="E45" s="27"/>
      <c r="F45" s="24"/>
      <c r="G45" s="24"/>
      <c r="H45" s="50">
        <f t="shared" si="5"/>
        <v>0</v>
      </c>
      <c r="I45" s="9">
        <f t="shared" si="2"/>
        <v>-2255504</v>
      </c>
      <c r="K45" s="14"/>
      <c r="L45" s="15"/>
    </row>
    <row r="46" spans="1:12" ht="15.75" x14ac:dyDescent="0.25">
      <c r="A46" s="10" t="s">
        <v>86</v>
      </c>
      <c r="B46" s="40"/>
      <c r="C46" s="26"/>
      <c r="D46" s="40"/>
      <c r="E46" s="51"/>
      <c r="F46" s="24"/>
      <c r="G46" s="24"/>
      <c r="H46" s="50">
        <f t="shared" si="5"/>
        <v>0</v>
      </c>
      <c r="I46" s="9">
        <f t="shared" si="2"/>
        <v>-2255504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0">
        <f t="shared" si="5"/>
        <v>0</v>
      </c>
      <c r="I47" s="9">
        <f t="shared" si="2"/>
        <v>-2255504</v>
      </c>
      <c r="K47" s="14"/>
      <c r="L47" s="15"/>
    </row>
    <row r="48" spans="1:12" ht="15.75" x14ac:dyDescent="0.25">
      <c r="A48" s="10"/>
      <c r="B48" s="40"/>
      <c r="C48" s="26"/>
      <c r="D48" s="40"/>
      <c r="E48" s="51">
        <v>3500</v>
      </c>
      <c r="F48" s="24"/>
      <c r="G48" s="24"/>
      <c r="H48" s="50">
        <f t="shared" si="5"/>
        <v>0</v>
      </c>
      <c r="I48" s="9">
        <f t="shared" si="2"/>
        <v>-2255504</v>
      </c>
      <c r="K48" s="14"/>
      <c r="L48" s="15"/>
    </row>
    <row r="49" spans="1:12" ht="15.75" x14ac:dyDescent="0.25">
      <c r="A49" s="10"/>
      <c r="B49" s="40"/>
      <c r="C49" s="26"/>
      <c r="D49" s="40"/>
      <c r="E49" s="51">
        <v>35000</v>
      </c>
      <c r="F49" s="24"/>
      <c r="G49" s="24"/>
      <c r="H49" s="50">
        <f t="shared" si="5"/>
        <v>0</v>
      </c>
      <c r="I49" s="9">
        <f t="shared" si="2"/>
        <v>-2255504</v>
      </c>
      <c r="K49" s="14"/>
      <c r="L49" s="15"/>
    </row>
    <row r="50" spans="1:12" ht="15.75" x14ac:dyDescent="0.25">
      <c r="A50" s="10"/>
      <c r="B50" s="40"/>
      <c r="C50" s="26"/>
      <c r="D50" s="40"/>
      <c r="E50" s="51">
        <v>15000</v>
      </c>
      <c r="F50" s="24"/>
      <c r="G50" s="24"/>
      <c r="H50" s="50">
        <f t="shared" si="5"/>
        <v>0</v>
      </c>
      <c r="I50" s="9">
        <f t="shared" si="2"/>
        <v>-2255504</v>
      </c>
      <c r="K50" s="14"/>
      <c r="L50" s="15"/>
    </row>
    <row r="51" spans="1:12" ht="15.75" x14ac:dyDescent="0.25">
      <c r="A51" s="10"/>
      <c r="B51" s="40"/>
      <c r="C51" s="21"/>
      <c r="D51" s="40"/>
      <c r="E51" s="51">
        <v>25000</v>
      </c>
      <c r="F51" s="24"/>
      <c r="G51" s="24"/>
      <c r="H51" s="50">
        <f t="shared" si="5"/>
        <v>0</v>
      </c>
      <c r="I51" s="9">
        <f t="shared" si="2"/>
        <v>-2255504</v>
      </c>
      <c r="K51" s="14"/>
      <c r="L51" s="15"/>
    </row>
    <row r="52" spans="1:12" ht="15.75" x14ac:dyDescent="0.25">
      <c r="A52" s="16" t="s">
        <v>107</v>
      </c>
      <c r="B52" s="16"/>
      <c r="C52" s="16"/>
      <c r="D52" s="16"/>
      <c r="E52" s="17"/>
      <c r="F52" s="18">
        <f>SUM(F5:F22)</f>
        <v>2500000</v>
      </c>
      <c r="G52" s="18">
        <f>SUM(G5:G22)</f>
        <v>800000</v>
      </c>
      <c r="H52" s="59">
        <f>SUM(H5:H51)</f>
        <v>5285000</v>
      </c>
      <c r="I52" s="61">
        <f>I4+F53-H52</f>
        <v>-2225504</v>
      </c>
    </row>
    <row r="53" spans="1:12" ht="15.75" x14ac:dyDescent="0.25">
      <c r="A53" s="63" t="s">
        <v>108</v>
      </c>
      <c r="B53" s="64"/>
      <c r="C53" s="19"/>
      <c r="D53" s="19"/>
      <c r="E53" s="20"/>
      <c r="F53" s="65">
        <f>F52+G52</f>
        <v>3300000</v>
      </c>
      <c r="G53" s="66"/>
      <c r="H53" s="60"/>
      <c r="I53" s="62"/>
    </row>
  </sheetData>
  <mergeCells count="6">
    <mergeCell ref="A1:I1"/>
    <mergeCell ref="F2:G2"/>
    <mergeCell ref="H52:H53"/>
    <mergeCell ref="I52:I53"/>
    <mergeCell ref="A53:B53"/>
    <mergeCell ref="F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45" workbookViewId="0">
      <selection activeCell="H62" sqref="H62"/>
    </sheetView>
  </sheetViews>
  <sheetFormatPr defaultRowHeight="15" x14ac:dyDescent="0.25"/>
  <cols>
    <col min="1" max="1" width="21.85546875" bestFit="1" customWidth="1"/>
    <col min="2" max="2" width="22.140625" bestFit="1" customWidth="1"/>
    <col min="5" max="5" width="10" bestFit="1" customWidth="1"/>
    <col min="6" max="7" width="13.7109375" bestFit="1" customWidth="1"/>
    <col min="8" max="9" width="14.7109375" customWidth="1"/>
    <col min="12" max="12" width="12" customWidth="1"/>
  </cols>
  <sheetData>
    <row r="1" spans="1:10" ht="18.75" x14ac:dyDescent="0.25">
      <c r="A1" s="55" t="s">
        <v>109</v>
      </c>
      <c r="B1" s="56"/>
      <c r="C1" s="56"/>
      <c r="D1" s="56"/>
      <c r="E1" s="56"/>
      <c r="F1" s="56"/>
      <c r="G1" s="56"/>
      <c r="H1" s="56"/>
      <c r="I1" s="57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58" t="s">
        <v>4</v>
      </c>
      <c r="G2" s="58"/>
      <c r="H2" s="44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0" ht="15.75" x14ac:dyDescent="0.25">
      <c r="A4" s="3" t="s">
        <v>110</v>
      </c>
      <c r="B4" s="3"/>
      <c r="C4" s="3"/>
      <c r="D4" s="3"/>
      <c r="E4" s="36"/>
      <c r="F4" s="4"/>
      <c r="G4" s="4"/>
      <c r="H4" s="45"/>
      <c r="I4" s="9">
        <v>-2225504</v>
      </c>
    </row>
    <row r="5" spans="1:10" ht="15.75" x14ac:dyDescent="0.25">
      <c r="A5" s="5" t="s">
        <v>111</v>
      </c>
      <c r="B5" s="6" t="s">
        <v>58</v>
      </c>
      <c r="C5" s="6"/>
      <c r="D5" s="7"/>
      <c r="E5" s="37"/>
      <c r="F5" s="8"/>
      <c r="G5" s="8">
        <v>250000</v>
      </c>
      <c r="H5" s="46"/>
      <c r="I5" s="9">
        <f>I4+F5+G5-H5</f>
        <v>-1975504</v>
      </c>
    </row>
    <row r="6" spans="1:10" ht="15.75" x14ac:dyDescent="0.25">
      <c r="A6" s="5" t="s">
        <v>112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 t="shared" ref="I6:I13" si="0">I5+F6+G6</f>
        <v>-1475504</v>
      </c>
    </row>
    <row r="7" spans="1:10" ht="15.75" x14ac:dyDescent="0.25">
      <c r="A7" s="5" t="s">
        <v>113</v>
      </c>
      <c r="B7" s="6" t="s">
        <v>58</v>
      </c>
      <c r="C7" s="6"/>
      <c r="D7" s="7"/>
      <c r="E7" s="37"/>
      <c r="F7" s="8"/>
      <c r="G7" s="8">
        <v>200000</v>
      </c>
      <c r="H7" s="46"/>
      <c r="I7" s="9">
        <f t="shared" si="0"/>
        <v>-1275504</v>
      </c>
    </row>
    <row r="8" spans="1:10" ht="15.75" x14ac:dyDescent="0.25">
      <c r="A8" s="5" t="s">
        <v>114</v>
      </c>
      <c r="B8" s="6" t="s">
        <v>93</v>
      </c>
      <c r="C8" s="6"/>
      <c r="D8" s="7"/>
      <c r="E8" s="37"/>
      <c r="F8" s="8">
        <v>400000</v>
      </c>
      <c r="G8" s="8"/>
      <c r="H8" s="46"/>
      <c r="I8" s="9">
        <f t="shared" si="0"/>
        <v>-875504</v>
      </c>
    </row>
    <row r="9" spans="1:10" ht="15.75" x14ac:dyDescent="0.25">
      <c r="A9" s="5" t="s">
        <v>115</v>
      </c>
      <c r="B9" s="53" t="s">
        <v>58</v>
      </c>
      <c r="C9" s="6"/>
      <c r="D9" s="7"/>
      <c r="E9" s="37"/>
      <c r="F9" s="8"/>
      <c r="G9" s="8">
        <v>200000</v>
      </c>
      <c r="H9" s="46"/>
      <c r="I9" s="9">
        <f t="shared" si="0"/>
        <v>-675504</v>
      </c>
    </row>
    <row r="10" spans="1:10" ht="15.75" x14ac:dyDescent="0.25">
      <c r="A10" s="5" t="s">
        <v>116</v>
      </c>
      <c r="B10" s="54" t="s">
        <v>117</v>
      </c>
      <c r="C10" s="6"/>
      <c r="D10" s="7"/>
      <c r="E10" s="37"/>
      <c r="F10" s="8">
        <v>0</v>
      </c>
      <c r="G10" s="8">
        <v>3258000</v>
      </c>
      <c r="H10" s="46">
        <v>0</v>
      </c>
      <c r="I10" s="9">
        <f t="shared" si="0"/>
        <v>2582496</v>
      </c>
    </row>
    <row r="11" spans="1:10" ht="15.75" x14ac:dyDescent="0.25">
      <c r="A11" s="5" t="s">
        <v>118</v>
      </c>
      <c r="B11" s="54" t="s">
        <v>58</v>
      </c>
      <c r="C11" s="6"/>
      <c r="D11" s="7"/>
      <c r="E11" s="37"/>
      <c r="F11" s="8"/>
      <c r="G11" s="8">
        <v>200000</v>
      </c>
      <c r="H11" s="46"/>
      <c r="I11" s="9">
        <f t="shared" si="0"/>
        <v>2782496</v>
      </c>
    </row>
    <row r="12" spans="1:10" ht="15.75" x14ac:dyDescent="0.25">
      <c r="A12" s="5" t="s">
        <v>119</v>
      </c>
      <c r="B12" s="54" t="s">
        <v>120</v>
      </c>
      <c r="C12" s="6"/>
      <c r="D12" s="7"/>
      <c r="E12" s="37"/>
      <c r="F12" s="8"/>
      <c r="G12" s="8">
        <v>5000000</v>
      </c>
      <c r="H12" s="46"/>
      <c r="I12" s="9">
        <f t="shared" si="0"/>
        <v>7782496</v>
      </c>
    </row>
    <row r="13" spans="1:10" ht="15.75" x14ac:dyDescent="0.25">
      <c r="A13" s="25" t="s">
        <v>121</v>
      </c>
      <c r="B13" s="40" t="s">
        <v>22</v>
      </c>
      <c r="C13" s="40" t="s">
        <v>31</v>
      </c>
      <c r="D13" s="40">
        <v>25</v>
      </c>
      <c r="E13" s="51">
        <v>18000</v>
      </c>
      <c r="F13" s="23"/>
      <c r="G13" s="23"/>
      <c r="H13" s="49">
        <f>D13*E13</f>
        <v>450000</v>
      </c>
      <c r="I13" s="9">
        <f t="shared" si="0"/>
        <v>7782496</v>
      </c>
    </row>
    <row r="14" spans="1:10" ht="15.75" x14ac:dyDescent="0.25">
      <c r="A14" s="10"/>
      <c r="B14" s="40" t="s">
        <v>23</v>
      </c>
      <c r="C14" s="40" t="s">
        <v>31</v>
      </c>
      <c r="D14" s="40">
        <v>4</v>
      </c>
      <c r="E14" s="51">
        <v>120000</v>
      </c>
      <c r="F14" s="23"/>
      <c r="G14" s="23"/>
      <c r="H14" s="49">
        <f t="shared" ref="H14:H20" si="1">D14*E14</f>
        <v>480000</v>
      </c>
      <c r="I14" s="9">
        <f t="shared" ref="I14:I53" si="2">I13+F14+G14-H14</f>
        <v>7302496</v>
      </c>
      <c r="J14" s="11"/>
    </row>
    <row r="15" spans="1:10" ht="15.75" x14ac:dyDescent="0.25">
      <c r="A15" s="10"/>
      <c r="B15" s="40" t="s">
        <v>26</v>
      </c>
      <c r="C15" s="40" t="s">
        <v>29</v>
      </c>
      <c r="D15" s="40">
        <v>50</v>
      </c>
      <c r="E15" s="51">
        <v>3500</v>
      </c>
      <c r="F15" s="23"/>
      <c r="G15" s="23"/>
      <c r="H15" s="49">
        <f t="shared" si="1"/>
        <v>175000</v>
      </c>
      <c r="I15" s="9">
        <f t="shared" si="2"/>
        <v>7127496</v>
      </c>
    </row>
    <row r="16" spans="1:10" ht="15.75" x14ac:dyDescent="0.25">
      <c r="A16" s="10"/>
      <c r="B16" s="40" t="s">
        <v>24</v>
      </c>
      <c r="C16" s="40" t="s">
        <v>25</v>
      </c>
      <c r="D16" s="40">
        <v>2</v>
      </c>
      <c r="E16" s="51">
        <v>35000</v>
      </c>
      <c r="F16" s="23"/>
      <c r="G16" s="23"/>
      <c r="H16" s="49">
        <f t="shared" si="1"/>
        <v>70000</v>
      </c>
      <c r="I16" s="9">
        <f t="shared" si="2"/>
        <v>7057496</v>
      </c>
    </row>
    <row r="17" spans="1:12" ht="15.75" x14ac:dyDescent="0.25">
      <c r="A17" s="10"/>
      <c r="B17" s="40" t="s">
        <v>21</v>
      </c>
      <c r="C17" s="40" t="s">
        <v>33</v>
      </c>
      <c r="D17" s="40">
        <v>1</v>
      </c>
      <c r="E17" s="51">
        <v>5000</v>
      </c>
      <c r="F17" s="23"/>
      <c r="G17" s="23"/>
      <c r="H17" s="49">
        <f t="shared" si="1"/>
        <v>5000</v>
      </c>
      <c r="I17" s="9">
        <f t="shared" si="2"/>
        <v>7052496</v>
      </c>
    </row>
    <row r="18" spans="1:12" ht="15.75" x14ac:dyDescent="0.25">
      <c r="A18" s="10"/>
      <c r="B18" s="40" t="s">
        <v>28</v>
      </c>
      <c r="C18" s="40"/>
      <c r="D18" s="40"/>
      <c r="E18" s="51">
        <v>15000</v>
      </c>
      <c r="F18" s="23"/>
      <c r="G18" s="23"/>
      <c r="H18" s="49">
        <f t="shared" si="1"/>
        <v>0</v>
      </c>
      <c r="I18" s="9">
        <f t="shared" si="2"/>
        <v>7052496</v>
      </c>
      <c r="K18" s="12" t="s">
        <v>10</v>
      </c>
      <c r="L18" s="13">
        <f>SUM(H13:H20)</f>
        <v>1235000</v>
      </c>
    </row>
    <row r="19" spans="1:12" ht="15.75" x14ac:dyDescent="0.25">
      <c r="A19" s="10"/>
      <c r="B19" s="40" t="s">
        <v>16</v>
      </c>
      <c r="C19" s="40" t="s">
        <v>100</v>
      </c>
      <c r="D19" s="40">
        <v>1</v>
      </c>
      <c r="E19" s="51">
        <v>45000</v>
      </c>
      <c r="F19" s="23"/>
      <c r="G19" s="23"/>
      <c r="H19" s="49">
        <f t="shared" si="1"/>
        <v>45000</v>
      </c>
      <c r="I19" s="9">
        <f>I18+F19+G19-H19</f>
        <v>7007496</v>
      </c>
      <c r="K19" s="12" t="s">
        <v>11</v>
      </c>
      <c r="L19" s="13">
        <f>SUM(H22:H34)</f>
        <v>1224500</v>
      </c>
    </row>
    <row r="20" spans="1:12" ht="15.75" x14ac:dyDescent="0.25">
      <c r="A20" s="10"/>
      <c r="B20" s="40" t="s">
        <v>21</v>
      </c>
      <c r="C20" s="40" t="s">
        <v>33</v>
      </c>
      <c r="D20" s="40">
        <v>2</v>
      </c>
      <c r="E20" s="51">
        <v>5000</v>
      </c>
      <c r="F20" s="23"/>
      <c r="G20" s="23"/>
      <c r="H20" s="49">
        <f t="shared" si="1"/>
        <v>10000</v>
      </c>
      <c r="I20" s="9">
        <f t="shared" si="2"/>
        <v>6997496</v>
      </c>
      <c r="K20" s="12" t="s">
        <v>12</v>
      </c>
      <c r="L20" s="13">
        <f>SUM(H37:H44)</f>
        <v>1431000</v>
      </c>
    </row>
    <row r="21" spans="1:12" ht="15.75" x14ac:dyDescent="0.25">
      <c r="A21" s="10"/>
      <c r="B21" s="21"/>
      <c r="C21" s="21"/>
      <c r="D21" s="21"/>
      <c r="E21" s="22"/>
      <c r="F21" s="23"/>
      <c r="G21" s="23"/>
      <c r="H21" s="47"/>
      <c r="I21" s="9">
        <f>I20+F21+G21-H21</f>
        <v>6997496</v>
      </c>
      <c r="K21" s="12" t="s">
        <v>13</v>
      </c>
      <c r="L21" s="13">
        <f>SUM(H46:H52)</f>
        <v>1053500</v>
      </c>
    </row>
    <row r="22" spans="1:12" ht="15.75" x14ac:dyDescent="0.25">
      <c r="A22" s="25" t="s">
        <v>135</v>
      </c>
      <c r="B22" s="40" t="s">
        <v>122</v>
      </c>
      <c r="C22" s="40" t="s">
        <v>31</v>
      </c>
      <c r="D22" s="40">
        <v>10</v>
      </c>
      <c r="E22" s="22">
        <v>15000</v>
      </c>
      <c r="F22" s="23"/>
      <c r="G22" s="23"/>
      <c r="H22" s="52">
        <f>E22*D22</f>
        <v>150000</v>
      </c>
      <c r="I22" s="9">
        <f>I21+F22+G22-H22</f>
        <v>6847496</v>
      </c>
      <c r="K22" s="12" t="s">
        <v>14</v>
      </c>
      <c r="L22" s="13"/>
    </row>
    <row r="23" spans="1:12" ht="15.75" x14ac:dyDescent="0.25">
      <c r="A23" s="10"/>
      <c r="B23" s="40" t="s">
        <v>123</v>
      </c>
      <c r="C23" s="40" t="s">
        <v>31</v>
      </c>
      <c r="D23" s="40">
        <v>5</v>
      </c>
      <c r="E23" s="22">
        <v>120000</v>
      </c>
      <c r="F23" s="23"/>
      <c r="G23" s="23"/>
      <c r="H23" s="52">
        <f t="shared" ref="H23:H29" si="3">E23*D23</f>
        <v>600000</v>
      </c>
      <c r="I23" s="9">
        <f>I22+F23+G23-H23</f>
        <v>6247496</v>
      </c>
      <c r="K23" s="14"/>
      <c r="L23" s="15" t="e">
        <f>SUM</f>
        <v>#NAME?</v>
      </c>
    </row>
    <row r="24" spans="1:12" ht="15.75" x14ac:dyDescent="0.25">
      <c r="A24" s="10"/>
      <c r="B24" s="40" t="s">
        <v>124</v>
      </c>
      <c r="C24" s="40" t="s">
        <v>31</v>
      </c>
      <c r="D24" s="40">
        <v>1.5</v>
      </c>
      <c r="E24" s="22">
        <v>45000</v>
      </c>
      <c r="F24" s="24"/>
      <c r="G24" s="24"/>
      <c r="H24" s="52">
        <f t="shared" si="3"/>
        <v>67500</v>
      </c>
      <c r="I24" s="9">
        <f t="shared" si="2"/>
        <v>6179996</v>
      </c>
      <c r="K24" s="30" t="s">
        <v>37</v>
      </c>
      <c r="L24" s="29">
        <f>L18+L19+L20+L21+L22</f>
        <v>4944000</v>
      </c>
    </row>
    <row r="25" spans="1:12" ht="15.75" x14ac:dyDescent="0.25">
      <c r="A25" s="10"/>
      <c r="B25" s="40" t="s">
        <v>125</v>
      </c>
      <c r="C25" s="40"/>
      <c r="D25" s="40">
        <v>1</v>
      </c>
      <c r="E25" s="22">
        <v>55000</v>
      </c>
      <c r="F25" s="24"/>
      <c r="G25" s="24"/>
      <c r="H25" s="52">
        <f t="shared" si="3"/>
        <v>55000</v>
      </c>
      <c r="I25" s="9">
        <f t="shared" si="2"/>
        <v>6124996</v>
      </c>
      <c r="K25" s="14"/>
      <c r="L25" s="15"/>
    </row>
    <row r="26" spans="1:12" ht="15.75" x14ac:dyDescent="0.25">
      <c r="B26" s="40" t="s">
        <v>126</v>
      </c>
      <c r="C26" s="40" t="s">
        <v>127</v>
      </c>
      <c r="D26" s="40">
        <v>1</v>
      </c>
      <c r="E26" s="27">
        <v>60000</v>
      </c>
      <c r="F26" s="24"/>
      <c r="G26" s="24"/>
      <c r="H26" s="52">
        <f t="shared" si="3"/>
        <v>60000</v>
      </c>
      <c r="I26" s="9">
        <f>I24+F26+G26-H26</f>
        <v>6119996</v>
      </c>
      <c r="K26" s="14"/>
      <c r="L26" s="15"/>
    </row>
    <row r="27" spans="1:12" ht="15.75" x14ac:dyDescent="0.25">
      <c r="A27" s="10"/>
      <c r="B27" s="40" t="s">
        <v>81</v>
      </c>
      <c r="C27" s="40" t="s">
        <v>35</v>
      </c>
      <c r="D27" s="40">
        <v>1</v>
      </c>
      <c r="E27" s="27">
        <v>40000</v>
      </c>
      <c r="F27" s="24"/>
      <c r="G27" s="24"/>
      <c r="H27" s="52">
        <f t="shared" si="3"/>
        <v>40000</v>
      </c>
      <c r="I27" s="9">
        <f t="shared" si="2"/>
        <v>6079996</v>
      </c>
      <c r="K27" s="14"/>
      <c r="L27" s="15"/>
    </row>
    <row r="28" spans="1:12" ht="15.75" x14ac:dyDescent="0.25">
      <c r="A28" s="10"/>
      <c r="B28" s="40" t="s">
        <v>63</v>
      </c>
      <c r="C28" s="40" t="s">
        <v>33</v>
      </c>
      <c r="D28" s="40">
        <v>1</v>
      </c>
      <c r="E28" s="27">
        <v>10000</v>
      </c>
      <c r="F28" s="24"/>
      <c r="G28" s="24"/>
      <c r="H28" s="52">
        <f t="shared" si="3"/>
        <v>10000</v>
      </c>
      <c r="I28" s="9">
        <f t="shared" si="2"/>
        <v>6069996</v>
      </c>
      <c r="K28" s="14"/>
      <c r="L28" s="15"/>
    </row>
    <row r="29" spans="1:12" ht="15.75" x14ac:dyDescent="0.25">
      <c r="A29" s="10"/>
      <c r="B29" s="40" t="s">
        <v>128</v>
      </c>
      <c r="C29" s="40" t="s">
        <v>33</v>
      </c>
      <c r="D29" s="40">
        <v>3</v>
      </c>
      <c r="E29" s="27">
        <v>5000</v>
      </c>
      <c r="F29" s="24"/>
      <c r="G29" s="24"/>
      <c r="H29" s="52">
        <f t="shared" si="3"/>
        <v>15000</v>
      </c>
      <c r="I29" s="9">
        <f t="shared" si="2"/>
        <v>6054996</v>
      </c>
      <c r="K29" s="14"/>
      <c r="L29" s="15"/>
    </row>
    <row r="30" spans="1:12" ht="15.75" x14ac:dyDescent="0.25">
      <c r="B30" s="40" t="s">
        <v>129</v>
      </c>
      <c r="C30" s="40" t="s">
        <v>31</v>
      </c>
      <c r="D30" s="40">
        <v>7</v>
      </c>
      <c r="E30" s="27">
        <v>13000</v>
      </c>
      <c r="F30" s="24"/>
      <c r="G30" s="24"/>
      <c r="H30" s="52">
        <f t="shared" ref="H30:H44" si="4">D30*E30</f>
        <v>91000</v>
      </c>
      <c r="I30" s="9">
        <f t="shared" si="2"/>
        <v>5963996</v>
      </c>
      <c r="K30" s="14"/>
      <c r="L30" s="15"/>
    </row>
    <row r="31" spans="1:12" ht="15.75" x14ac:dyDescent="0.25">
      <c r="A31" s="10"/>
      <c r="B31" s="40" t="s">
        <v>130</v>
      </c>
      <c r="C31" s="40" t="s">
        <v>31</v>
      </c>
      <c r="D31" s="40">
        <v>3</v>
      </c>
      <c r="E31" s="27">
        <v>15000</v>
      </c>
      <c r="F31" s="24"/>
      <c r="G31" s="24"/>
      <c r="H31" s="52">
        <f t="shared" si="4"/>
        <v>45000</v>
      </c>
      <c r="I31" s="9">
        <f t="shared" si="2"/>
        <v>5918996</v>
      </c>
      <c r="K31" s="14"/>
      <c r="L31" s="15"/>
    </row>
    <row r="32" spans="1:12" ht="15.75" x14ac:dyDescent="0.25">
      <c r="A32" s="10"/>
      <c r="B32" s="40" t="s">
        <v>131</v>
      </c>
      <c r="C32" s="40" t="s">
        <v>132</v>
      </c>
      <c r="D32" s="40">
        <v>3</v>
      </c>
      <c r="E32" s="27">
        <v>8000</v>
      </c>
      <c r="F32" s="24"/>
      <c r="G32" s="24"/>
      <c r="H32" s="52">
        <f t="shared" si="4"/>
        <v>24000</v>
      </c>
      <c r="I32" s="9">
        <f t="shared" si="2"/>
        <v>5894996</v>
      </c>
      <c r="K32" s="14"/>
      <c r="L32" s="15"/>
    </row>
    <row r="33" spans="1:12" ht="15.75" x14ac:dyDescent="0.25">
      <c r="A33" s="10"/>
      <c r="B33" s="40" t="s">
        <v>133</v>
      </c>
      <c r="C33" s="40" t="s">
        <v>100</v>
      </c>
      <c r="D33" s="40">
        <v>1</v>
      </c>
      <c r="E33" s="27">
        <v>30000</v>
      </c>
      <c r="F33" s="24"/>
      <c r="G33" s="24"/>
      <c r="H33" s="52">
        <f t="shared" si="4"/>
        <v>30000</v>
      </c>
      <c r="I33" s="9">
        <f t="shared" si="2"/>
        <v>5864996</v>
      </c>
      <c r="K33" s="14"/>
      <c r="L33" s="15"/>
    </row>
    <row r="34" spans="1:12" ht="15.75" x14ac:dyDescent="0.25">
      <c r="A34" s="10"/>
      <c r="B34" s="40" t="s">
        <v>134</v>
      </c>
      <c r="C34" s="40" t="s">
        <v>136</v>
      </c>
      <c r="D34" s="40">
        <v>1</v>
      </c>
      <c r="E34" s="22">
        <v>37000</v>
      </c>
      <c r="F34" s="24"/>
      <c r="G34" s="24"/>
      <c r="H34" s="52">
        <f t="shared" si="4"/>
        <v>37000</v>
      </c>
      <c r="I34" s="9">
        <f t="shared" si="2"/>
        <v>5827996</v>
      </c>
      <c r="K34" s="14"/>
      <c r="L34" s="15"/>
    </row>
    <row r="35" spans="1:12" ht="15.75" x14ac:dyDescent="0.25">
      <c r="B35" s="40"/>
      <c r="C35" s="26"/>
      <c r="D35" s="40"/>
      <c r="E35" s="27"/>
      <c r="F35" s="24"/>
      <c r="G35" s="24"/>
      <c r="H35" s="52">
        <f t="shared" si="4"/>
        <v>0</v>
      </c>
      <c r="I35" s="9">
        <f t="shared" si="2"/>
        <v>5827996</v>
      </c>
      <c r="K35" s="14"/>
      <c r="L35" s="15"/>
    </row>
    <row r="36" spans="1:12" ht="15.75" x14ac:dyDescent="0.25">
      <c r="A36" s="25" t="s">
        <v>137</v>
      </c>
      <c r="B36" s="40"/>
      <c r="C36" s="26"/>
      <c r="D36" s="40"/>
      <c r="E36" s="27"/>
      <c r="F36" s="24"/>
      <c r="G36" s="24"/>
      <c r="H36" s="52">
        <f t="shared" si="4"/>
        <v>0</v>
      </c>
      <c r="I36" s="9">
        <f t="shared" si="2"/>
        <v>5827996</v>
      </c>
      <c r="K36" s="14"/>
      <c r="L36" s="15"/>
    </row>
    <row r="37" spans="1:12" ht="15.75" x14ac:dyDescent="0.25">
      <c r="A37" s="10"/>
      <c r="B37" s="40" t="s">
        <v>138</v>
      </c>
      <c r="C37" s="40" t="s">
        <v>31</v>
      </c>
      <c r="D37" s="40">
        <v>10</v>
      </c>
      <c r="E37" s="27">
        <v>15000</v>
      </c>
      <c r="F37" s="24"/>
      <c r="G37" s="24"/>
      <c r="H37" s="52">
        <f t="shared" si="4"/>
        <v>150000</v>
      </c>
      <c r="I37" s="9">
        <f t="shared" si="2"/>
        <v>5677996</v>
      </c>
      <c r="K37" s="14"/>
      <c r="L37" s="15"/>
    </row>
    <row r="38" spans="1:12" ht="15.75" x14ac:dyDescent="0.25">
      <c r="A38" s="10"/>
      <c r="B38" s="40" t="s">
        <v>139</v>
      </c>
      <c r="C38" s="40" t="s">
        <v>31</v>
      </c>
      <c r="D38" s="40">
        <v>5</v>
      </c>
      <c r="E38" s="27">
        <v>120000</v>
      </c>
      <c r="F38" s="24"/>
      <c r="G38" s="24"/>
      <c r="H38" s="52">
        <f t="shared" si="4"/>
        <v>600000</v>
      </c>
      <c r="I38" s="9">
        <f t="shared" si="2"/>
        <v>5077996</v>
      </c>
      <c r="K38" s="14"/>
      <c r="L38" s="15"/>
    </row>
    <row r="39" spans="1:12" ht="15.75" x14ac:dyDescent="0.25">
      <c r="A39" s="10"/>
      <c r="B39" s="40" t="s">
        <v>140</v>
      </c>
      <c r="C39" s="40" t="s">
        <v>31</v>
      </c>
      <c r="D39" s="40">
        <v>1.5</v>
      </c>
      <c r="E39" s="27">
        <v>45000</v>
      </c>
      <c r="F39" s="24"/>
      <c r="G39" s="24"/>
      <c r="H39" s="52">
        <f t="shared" si="4"/>
        <v>67500</v>
      </c>
      <c r="I39" s="9">
        <f t="shared" si="2"/>
        <v>5010496</v>
      </c>
      <c r="K39" s="14"/>
      <c r="L39" s="15"/>
    </row>
    <row r="40" spans="1:12" ht="15.75" x14ac:dyDescent="0.25">
      <c r="A40" s="10"/>
      <c r="B40" s="40" t="s">
        <v>129</v>
      </c>
      <c r="C40" s="40" t="s">
        <v>31</v>
      </c>
      <c r="D40" s="40">
        <v>7</v>
      </c>
      <c r="E40" s="27">
        <v>13000</v>
      </c>
      <c r="F40" s="24"/>
      <c r="G40" s="24"/>
      <c r="H40" s="52">
        <f t="shared" si="4"/>
        <v>91000</v>
      </c>
      <c r="I40" s="9">
        <f t="shared" si="2"/>
        <v>4919496</v>
      </c>
      <c r="K40" s="14"/>
      <c r="L40" s="15"/>
    </row>
    <row r="41" spans="1:12" ht="15.75" x14ac:dyDescent="0.25">
      <c r="A41" s="25"/>
      <c r="B41" s="40" t="s">
        <v>141</v>
      </c>
      <c r="C41" s="40" t="s">
        <v>31</v>
      </c>
      <c r="D41" s="40">
        <v>4.5</v>
      </c>
      <c r="E41" s="27">
        <v>15000</v>
      </c>
      <c r="F41" s="24"/>
      <c r="G41" s="24"/>
      <c r="H41" s="52">
        <f t="shared" si="4"/>
        <v>67500</v>
      </c>
      <c r="I41" s="9">
        <f t="shared" si="2"/>
        <v>4851996</v>
      </c>
      <c r="K41" s="14"/>
      <c r="L41" s="15"/>
    </row>
    <row r="42" spans="1:12" ht="15.75" x14ac:dyDescent="0.25">
      <c r="A42" s="10"/>
      <c r="B42" s="40" t="s">
        <v>17</v>
      </c>
      <c r="C42" s="40" t="s">
        <v>33</v>
      </c>
      <c r="D42" s="40">
        <v>1</v>
      </c>
      <c r="E42" s="22">
        <v>40000</v>
      </c>
      <c r="F42" s="24"/>
      <c r="G42" s="24"/>
      <c r="H42" s="52">
        <f t="shared" si="4"/>
        <v>40000</v>
      </c>
      <c r="I42" s="9">
        <f t="shared" si="2"/>
        <v>4811996</v>
      </c>
      <c r="K42" s="14"/>
      <c r="L42" s="15"/>
    </row>
    <row r="43" spans="1:12" ht="15.75" x14ac:dyDescent="0.25">
      <c r="A43" s="10"/>
      <c r="B43" s="40" t="s">
        <v>125</v>
      </c>
      <c r="C43" s="40"/>
      <c r="D43" s="40">
        <v>1</v>
      </c>
      <c r="E43" s="22">
        <v>55000</v>
      </c>
      <c r="F43" s="24"/>
      <c r="G43" s="24"/>
      <c r="H43" s="52">
        <f t="shared" si="4"/>
        <v>55000</v>
      </c>
      <c r="I43" s="9">
        <f t="shared" si="2"/>
        <v>4756996</v>
      </c>
      <c r="K43" s="14"/>
      <c r="L43" s="15"/>
    </row>
    <row r="44" spans="1:12" ht="15.75" x14ac:dyDescent="0.25">
      <c r="B44" s="40" t="s">
        <v>30</v>
      </c>
      <c r="C44" s="40" t="s">
        <v>36</v>
      </c>
      <c r="D44" s="40">
        <v>1</v>
      </c>
      <c r="E44" s="27">
        <v>360000</v>
      </c>
      <c r="F44" s="24"/>
      <c r="G44" s="24"/>
      <c r="H44" s="52">
        <f t="shared" si="4"/>
        <v>360000</v>
      </c>
      <c r="I44" s="9">
        <f t="shared" si="2"/>
        <v>4396996</v>
      </c>
      <c r="K44" s="14"/>
      <c r="L44" s="15"/>
    </row>
    <row r="45" spans="1:12" ht="15.75" x14ac:dyDescent="0.25">
      <c r="A45" s="10"/>
      <c r="B45" s="40"/>
      <c r="C45" s="26"/>
      <c r="D45" s="40"/>
      <c r="E45" s="27"/>
      <c r="F45" s="24"/>
      <c r="G45" s="24"/>
      <c r="H45" s="52">
        <f t="shared" ref="H36:H53" si="5">D45*E45</f>
        <v>0</v>
      </c>
      <c r="I45" s="9">
        <f t="shared" si="2"/>
        <v>4396996</v>
      </c>
      <c r="K45" s="14"/>
      <c r="L45" s="15"/>
    </row>
    <row r="46" spans="1:12" ht="15.75" x14ac:dyDescent="0.25">
      <c r="A46" s="10" t="s">
        <v>142</v>
      </c>
      <c r="B46" s="40" t="s">
        <v>138</v>
      </c>
      <c r="C46" s="40" t="s">
        <v>31</v>
      </c>
      <c r="D46" s="40">
        <v>10</v>
      </c>
      <c r="E46" s="40">
        <v>15000</v>
      </c>
      <c r="F46" s="24"/>
      <c r="G46" s="24"/>
      <c r="H46" s="52">
        <f t="shared" si="5"/>
        <v>150000</v>
      </c>
      <c r="I46" s="9">
        <f t="shared" si="2"/>
        <v>4246996</v>
      </c>
      <c r="K46" s="14"/>
      <c r="L46" s="15"/>
    </row>
    <row r="47" spans="1:12" ht="15.75" x14ac:dyDescent="0.25">
      <c r="A47" s="10"/>
      <c r="B47" s="40" t="s">
        <v>139</v>
      </c>
      <c r="C47" s="40" t="s">
        <v>31</v>
      </c>
      <c r="D47" s="40">
        <v>5</v>
      </c>
      <c r="E47" s="40">
        <v>120000</v>
      </c>
      <c r="F47" s="24"/>
      <c r="G47" s="24"/>
      <c r="H47" s="67">
        <f t="shared" si="5"/>
        <v>600000</v>
      </c>
      <c r="I47" s="9">
        <f t="shared" si="2"/>
        <v>3646996</v>
      </c>
      <c r="K47" s="14"/>
      <c r="L47" s="15"/>
    </row>
    <row r="48" spans="1:12" ht="15.75" x14ac:dyDescent="0.25">
      <c r="B48" s="40" t="s">
        <v>140</v>
      </c>
      <c r="C48" s="40" t="s">
        <v>31</v>
      </c>
      <c r="D48" s="40">
        <v>1.5</v>
      </c>
      <c r="E48" s="40">
        <v>45000</v>
      </c>
      <c r="F48" s="24"/>
      <c r="G48" s="24"/>
      <c r="H48" s="67">
        <f t="shared" si="5"/>
        <v>67500</v>
      </c>
      <c r="I48" s="9">
        <f t="shared" si="2"/>
        <v>3579496</v>
      </c>
      <c r="K48" s="14"/>
      <c r="L48" s="15"/>
    </row>
    <row r="49" spans="1:12" ht="15.75" x14ac:dyDescent="0.25">
      <c r="A49" s="10"/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67">
        <f t="shared" si="5"/>
        <v>91000</v>
      </c>
      <c r="I49" s="9">
        <f t="shared" si="2"/>
        <v>3488496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67">
        <f t="shared" si="5"/>
        <v>45000</v>
      </c>
      <c r="I50" s="9">
        <f t="shared" si="2"/>
        <v>3443496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40">
        <v>55000</v>
      </c>
      <c r="F51" s="24"/>
      <c r="G51" s="24"/>
      <c r="H51" s="67">
        <f t="shared" si="5"/>
        <v>55000</v>
      </c>
      <c r="I51" s="9">
        <f t="shared" si="2"/>
        <v>3388496</v>
      </c>
      <c r="K51" s="14"/>
      <c r="L51" s="15"/>
    </row>
    <row r="52" spans="1:12" ht="15.75" x14ac:dyDescent="0.25">
      <c r="A52" s="10"/>
      <c r="B52" s="40" t="s">
        <v>16</v>
      </c>
      <c r="C52" s="40" t="s">
        <v>100</v>
      </c>
      <c r="D52" s="40">
        <v>1</v>
      </c>
      <c r="E52" s="40">
        <v>45000</v>
      </c>
      <c r="F52" s="24"/>
      <c r="G52" s="24"/>
      <c r="H52" s="67">
        <f t="shared" si="5"/>
        <v>45000</v>
      </c>
      <c r="I52" s="9">
        <f t="shared" si="2"/>
        <v>3343496</v>
      </c>
      <c r="K52" s="14"/>
      <c r="L52" s="15"/>
    </row>
    <row r="53" spans="1:12" ht="15.75" x14ac:dyDescent="0.25">
      <c r="A53" s="10"/>
      <c r="B53" s="40"/>
      <c r="C53" s="21"/>
      <c r="D53" s="40"/>
      <c r="E53" s="51"/>
      <c r="F53" s="24"/>
      <c r="G53" s="24"/>
      <c r="H53" s="50">
        <f t="shared" si="5"/>
        <v>0</v>
      </c>
      <c r="I53" s="9">
        <f t="shared" si="2"/>
        <v>3343496</v>
      </c>
      <c r="K53" s="14"/>
      <c r="L53" s="15"/>
    </row>
    <row r="54" spans="1:12" ht="15.75" x14ac:dyDescent="0.25">
      <c r="A54" s="16" t="s">
        <v>143</v>
      </c>
      <c r="B54" s="16"/>
      <c r="C54" s="16"/>
      <c r="D54" s="16"/>
      <c r="E54" s="17"/>
      <c r="F54" s="18">
        <f>SUM(F5:F24)</f>
        <v>900000</v>
      </c>
      <c r="G54" s="18">
        <f>SUM(G5:G24)</f>
        <v>9108000</v>
      </c>
      <c r="H54" s="59">
        <f>SUM(H5:H53)</f>
        <v>4944000</v>
      </c>
      <c r="I54" s="61">
        <f>I4+F55-H54</f>
        <v>2838496</v>
      </c>
    </row>
    <row r="55" spans="1:12" ht="15.75" x14ac:dyDescent="0.25">
      <c r="A55" s="63" t="s">
        <v>144</v>
      </c>
      <c r="B55" s="64"/>
      <c r="C55" s="19"/>
      <c r="D55" s="19"/>
      <c r="E55" s="20"/>
      <c r="F55" s="65">
        <f>F54+G54</f>
        <v>10008000</v>
      </c>
      <c r="G55" s="66"/>
      <c r="H55" s="60"/>
      <c r="I55" s="62"/>
    </row>
    <row r="56" spans="1:12" x14ac:dyDescent="0.25">
      <c r="E56" s="28"/>
      <c r="H56" s="48"/>
    </row>
    <row r="57" spans="1:12" x14ac:dyDescent="0.25">
      <c r="E57" s="28"/>
      <c r="H57" s="48"/>
    </row>
    <row r="58" spans="1:12" x14ac:dyDescent="0.25">
      <c r="E58" s="28"/>
      <c r="H58" s="48"/>
    </row>
    <row r="59" spans="1:12" x14ac:dyDescent="0.25">
      <c r="E59" s="28"/>
      <c r="H59" s="48"/>
    </row>
  </sheetData>
  <mergeCells count="6">
    <mergeCell ref="A1:I1"/>
    <mergeCell ref="F2:G2"/>
    <mergeCell ref="H54:H55"/>
    <mergeCell ref="I54:I55"/>
    <mergeCell ref="A55:B55"/>
    <mergeCell ref="F55:G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T1-25</vt:lpstr>
      <vt:lpstr>T2-25</vt:lpstr>
      <vt:lpstr>T3-25</vt:lpstr>
      <vt:lpstr>T4-25</vt:lpstr>
      <vt:lpstr>T5-25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2025-06-09T16:35:02Z</dcterms:modified>
</cp:coreProperties>
</file>