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OA KT\NTCM\HỖ TRỢ ĐỒNG BÀO VŨNG LŨ LỮU LŨNG - LẠNG SƠN 2025\"/>
    </mc:Choice>
  </mc:AlternateContent>
  <bookViews>
    <workbookView xWindow="0" yWindow="0" windowWidth="28800" windowHeight="12315" activeTab="1"/>
  </bookViews>
  <sheets>
    <sheet name="Thống kê ủng hộ" sheetId="1" r:id="rId1"/>
    <sheet name="Quyết toán chi phí" sheetId="3" r:id="rId2"/>
    <sheet name="Báo cáo thu chi" sheetId="2" r:id="rId3"/>
  </sheets>
  <calcPr calcId="162913"/>
</workbook>
</file>

<file path=xl/calcChain.xml><?xml version="1.0" encoding="utf-8"?>
<calcChain xmlns="http://schemas.openxmlformats.org/spreadsheetml/2006/main">
  <c r="H27" i="1" l="1"/>
  <c r="E5" i="2" l="1"/>
  <c r="D5" i="2"/>
  <c r="C5" i="2"/>
  <c r="E4" i="2"/>
  <c r="D4" i="2"/>
  <c r="C4" i="2"/>
  <c r="I21" i="3" l="1"/>
  <c r="I22" i="3"/>
  <c r="I23" i="3"/>
  <c r="I24" i="3"/>
  <c r="I25" i="3"/>
  <c r="I20" i="3"/>
  <c r="I5" i="3"/>
  <c r="I6" i="3"/>
  <c r="I7" i="3"/>
  <c r="I8" i="3"/>
  <c r="I9" i="3"/>
  <c r="I10" i="3"/>
  <c r="I4" i="3"/>
  <c r="G20" i="3" l="1"/>
  <c r="F20" i="3"/>
  <c r="G22" i="3"/>
  <c r="G23" i="3"/>
  <c r="G24" i="3"/>
  <c r="G25" i="3"/>
  <c r="G21" i="3"/>
  <c r="E19" i="3"/>
  <c r="E18" i="3"/>
  <c r="E17" i="3"/>
  <c r="E16" i="3"/>
  <c r="G9" i="3"/>
  <c r="G10" i="3"/>
  <c r="G8" i="3"/>
  <c r="G7" i="3"/>
  <c r="G6" i="3"/>
  <c r="G5" i="3"/>
  <c r="G4" i="3"/>
  <c r="G26" i="3" l="1"/>
  <c r="G28" i="3" s="1"/>
  <c r="G11" i="3"/>
  <c r="G13" i="3" s="1"/>
  <c r="G30" i="3" l="1"/>
  <c r="G31" i="3"/>
  <c r="G32" i="3" l="1"/>
  <c r="F13" i="2"/>
  <c r="E13" i="2"/>
  <c r="E14" i="2" l="1"/>
  <c r="H33" i="1"/>
</calcChain>
</file>

<file path=xl/sharedStrings.xml><?xml version="1.0" encoding="utf-8"?>
<sst xmlns="http://schemas.openxmlformats.org/spreadsheetml/2006/main" count="195" uniqueCount="107">
  <si>
    <t>STT</t>
  </si>
  <si>
    <t>NT</t>
  </si>
  <si>
    <t>TÊN/ NICK</t>
  </si>
  <si>
    <t>SỐ TIỀN</t>
  </si>
  <si>
    <t>TỔNG CỘNG</t>
  </si>
  <si>
    <t>VNĐ</t>
  </si>
  <si>
    <t>NỘI DUNG</t>
  </si>
  <si>
    <t>Nguyen Thi Huong</t>
  </si>
  <si>
    <t>THU</t>
  </si>
  <si>
    <t>CHI</t>
  </si>
  <si>
    <t>Người nhận tiền</t>
  </si>
  <si>
    <t>Vu Ngoc Thuy</t>
  </si>
  <si>
    <r>
      <rPr>
        <b/>
        <sz val="16"/>
        <color rgb="FFFF0000"/>
        <rFont val="Times New Roman"/>
        <family val="1"/>
      </rPr>
      <t xml:space="preserve">NTCM - BÁO CÁO THU CHI 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Hỗ trợ đồng bào vùng lũ Hữu Lũng - Lạng Sơn 2025</t>
    </r>
  </si>
  <si>
    <t>09/10</t>
  </si>
  <si>
    <t>Trinh Thi Dieu Thuong</t>
  </si>
  <si>
    <t>Le Nhat Minh</t>
  </si>
  <si>
    <t xml:space="preserve">Duong Thuy An </t>
  </si>
  <si>
    <t xml:space="preserve">Do Minh Quang </t>
  </si>
  <si>
    <t xml:space="preserve">Nguyen Thi Thoi </t>
  </si>
  <si>
    <t>Pham Thi Linh Duong</t>
  </si>
  <si>
    <t>Huynh Ngoc Ngan</t>
  </si>
  <si>
    <t>Nguyen Thi Thuy Hang</t>
  </si>
  <si>
    <t>Do Ngoc Anh</t>
  </si>
  <si>
    <t>Mimi (Vu Thi Hoang My)</t>
  </si>
  <si>
    <t>Phuong toan the (Doan The Phuong)</t>
  </si>
  <si>
    <t>ThienVan Bui (Nguyen Anh Dao)</t>
  </si>
  <si>
    <t>ThaiDzuy</t>
  </si>
  <si>
    <t>Nguyen Thi Hoa</t>
  </si>
  <si>
    <t>Long Thi Loan</t>
  </si>
  <si>
    <t>Gd Lan Huy (Nguyen Anh Dao)</t>
  </si>
  <si>
    <t>Maisa Phan (Nguyen Anh Dao)</t>
  </si>
  <si>
    <t>Van Nguyen (Nguyen Anh Dao)</t>
  </si>
  <si>
    <t>LXVu (Le Xuan Vu)</t>
  </si>
  <si>
    <t>Mai Kim Trang</t>
  </si>
  <si>
    <t>Me Ti Tom (Tran Thi Thu Phuong)</t>
  </si>
  <si>
    <t>TU ALNY</t>
  </si>
  <si>
    <t>Pham Le Di</t>
  </si>
  <si>
    <t>Tepty</t>
  </si>
  <si>
    <t>Vo Thi Quynh Mai</t>
  </si>
  <si>
    <t>Ha Trong Duc</t>
  </si>
  <si>
    <t>GD Hai An (Lam Y Khue)</t>
  </si>
  <si>
    <t>Pham Thi Ngoan</t>
  </si>
  <si>
    <t>Do Kim Ngan</t>
  </si>
  <si>
    <t>Binh Quoc Viet Do</t>
  </si>
  <si>
    <t>Ha va ae (Hoang Manh Ha)</t>
  </si>
  <si>
    <t>Bui Thi Loan</t>
  </si>
  <si>
    <t>10/10</t>
  </si>
  <si>
    <t>Jessie Nguyen (Nguyen Thi Thuy Tien)</t>
  </si>
  <si>
    <t>Tạm ứng lần 1 từ quỹ 1501</t>
  </si>
  <si>
    <t>Còn lại tại quỹ 1501</t>
  </si>
  <si>
    <t>Dao Hong Viet</t>
  </si>
  <si>
    <t>Phung Anh Nguyet</t>
  </si>
  <si>
    <t>Yen Ta</t>
  </si>
  <si>
    <t>11/10</t>
  </si>
  <si>
    <t>Duyen Tuong (Dang Tuong Duyen)</t>
  </si>
  <si>
    <t>Phuong</t>
  </si>
  <si>
    <t>Nha 3K (Tran Truc Khanh)</t>
  </si>
  <si>
    <t>12/10</t>
  </si>
  <si>
    <t>Hu Truc (Bui Duc Huong)</t>
  </si>
  <si>
    <t>Duong Van Tung (SHBMB)</t>
  </si>
  <si>
    <t>13/10</t>
  </si>
  <si>
    <t>Be Vai (Ngo Thi To Quyen)</t>
  </si>
  <si>
    <t>Cty CP Tập đoàn Đại Đoàn Gia</t>
  </si>
  <si>
    <t>Nội dung</t>
  </si>
  <si>
    <t>Đơn vị tính</t>
  </si>
  <si>
    <t>Số lượng</t>
  </si>
  <si>
    <t>Đơn giá</t>
  </si>
  <si>
    <t>Thành tiền</t>
  </si>
  <si>
    <t>Gạo</t>
  </si>
  <si>
    <t>Kg</t>
  </si>
  <si>
    <t>Thùng</t>
  </si>
  <si>
    <t>Gói</t>
  </si>
  <si>
    <t>Chai</t>
  </si>
  <si>
    <t>Số suất quà</t>
  </si>
  <si>
    <t>Gạo ăn (gạo bắc thơm)</t>
  </si>
  <si>
    <t>Mỳ tôm hảo hảo (30 gói/thùng)</t>
  </si>
  <si>
    <t>Bột giặt ô mô 770g</t>
  </si>
  <si>
    <t>Hạt nêm Ajo-ngon</t>
  </si>
  <si>
    <t>Nước mắm Nam ngư</t>
  </si>
  <si>
    <t>Bột canh Hải châu 190g</t>
  </si>
  <si>
    <t>Dầu nành Simply 1 lít</t>
  </si>
  <si>
    <t>CTY ĐẠI ĐOÀN GIA UH HIỆN VẬT</t>
  </si>
  <si>
    <t>Mì tôm</t>
  </si>
  <si>
    <t xml:space="preserve">Sữa </t>
  </si>
  <si>
    <t>Vở ô ly</t>
  </si>
  <si>
    <t>Quyển</t>
  </si>
  <si>
    <t>20 SUẤT QUÀ CHO HỘ CÓ TRẺ EM</t>
  </si>
  <si>
    <t>TỔNG TIỀN ỦNG HỘ</t>
  </si>
  <si>
    <t>CÒN DƯ</t>
  </si>
  <si>
    <t>Nguyen Thi Thu Hien (bạn anh ThaiDzuy)</t>
  </si>
  <si>
    <r>
      <rPr>
        <b/>
        <sz val="14"/>
        <color rgb="FFFF0000"/>
        <rFont val="Times New Roman"/>
        <family val="1"/>
      </rPr>
      <t>NTCM - THỐNG KÊ ỦNG HỘ</t>
    </r>
    <r>
      <rPr>
        <b/>
        <sz val="14"/>
        <color theme="1"/>
        <rFont val="Times New Roman"/>
        <family val="1"/>
      </rPr>
      <t xml:space="preserve">
</t>
    </r>
    <r>
      <rPr>
        <b/>
        <sz val="16"/>
        <color theme="1"/>
        <rFont val="Times New Roman"/>
        <family val="1"/>
      </rPr>
      <t>Hỗ trợ đồng bào vùng lũ Hữu Lũng - Lạng Sơn 2025</t>
    </r>
    <r>
      <rPr>
        <b/>
        <sz val="14"/>
        <color theme="1"/>
        <rFont val="Times New Roman"/>
        <family val="1"/>
      </rPr>
      <t xml:space="preserve">
</t>
    </r>
    <r>
      <rPr>
        <b/>
        <i/>
        <sz val="12"/>
        <color theme="1"/>
        <rFont val="Times New Roman"/>
        <family val="1"/>
      </rPr>
      <t>(Tính đến 03h39 ngày 14/10/2025)</t>
    </r>
  </si>
  <si>
    <t>14/10</t>
  </si>
  <si>
    <t>Đại Đoàn Gia uh</t>
  </si>
  <si>
    <t>Tạm ứng lần 2 từ quỹ 1501</t>
  </si>
  <si>
    <t>15/10</t>
  </si>
  <si>
    <t>Thanh toán tiền mua gạo</t>
  </si>
  <si>
    <t>CTK: Nguyen Thi Hoan
STK: 103875301698
NH Vietinbank</t>
  </si>
  <si>
    <t>Thanh toán tiền mua 130 suất quà (mì tôm, bột giặt, hạt nêm, nước mắm, bột canh, dầu ăn)</t>
  </si>
  <si>
    <t>CTK: Nguyen Trung Kien
STK: 109875424215
NH Vietinbank</t>
  </si>
  <si>
    <t>16/10</t>
  </si>
  <si>
    <t>Chuyển tiền dư lại quỹ 1501</t>
  </si>
  <si>
    <t>Đơn giá 1 suất quà</t>
  </si>
  <si>
    <t>Tổng chi phí 20 SUẤT</t>
  </si>
  <si>
    <r>
      <rPr>
        <b/>
        <sz val="16"/>
        <color rgb="FFFF0000"/>
        <rFont val="Times New Roman"/>
        <family val="1"/>
      </rPr>
      <t>NTCM - QUYẾT TOÁN CHI PHÍ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Hỗ trợ đồng bào vùng lũ Hữu Lũng - Lạng Sơn 2025</t>
    </r>
  </si>
  <si>
    <t>TỔNG CHI PHÍ 130 SUẤT QUÀ</t>
  </si>
  <si>
    <t>Còn lại tại quỹ chương trình</t>
  </si>
  <si>
    <t>Tổng chi phí 110 SUẤT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</si>
</sst>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/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2" fillId="0" borderId="4" xfId="1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vertical="center"/>
    </xf>
    <xf numFmtId="164" fontId="6" fillId="2" borderId="2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vertical="center"/>
    </xf>
    <xf numFmtId="164" fontId="10" fillId="0" borderId="2" xfId="1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14" xfId="1" applyNumberFormat="1" applyFont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horizontal="center" vertical="center"/>
    </xf>
    <xf numFmtId="164" fontId="0" fillId="0" borderId="0" xfId="0" applyNumberFormat="1"/>
    <xf numFmtId="164" fontId="2" fillId="4" borderId="2" xfId="1" applyNumberFormat="1" applyFont="1" applyFill="1" applyBorder="1" applyAlignment="1">
      <alignment vertical="center"/>
    </xf>
    <xf numFmtId="164" fontId="9" fillId="0" borderId="4" xfId="1" applyNumberFormat="1" applyFont="1" applyBorder="1" applyAlignment="1">
      <alignment vertical="center"/>
    </xf>
    <xf numFmtId="164" fontId="9" fillId="0" borderId="7" xfId="1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/>
    </xf>
    <xf numFmtId="165" fontId="2" fillId="0" borderId="2" xfId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" fontId="10" fillId="0" borderId="2" xfId="0" quotePrefix="1" applyNumberFormat="1" applyFont="1" applyBorder="1" applyAlignment="1">
      <alignment horizontal="center" vertical="center"/>
    </xf>
    <xf numFmtId="16" fontId="2" fillId="0" borderId="2" xfId="0" quotePrefix="1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vertical="center"/>
    </xf>
    <xf numFmtId="164" fontId="6" fillId="2" borderId="12" xfId="1" applyNumberFormat="1" applyFont="1" applyFill="1" applyBorder="1" applyAlignment="1">
      <alignment vertical="center"/>
    </xf>
    <xf numFmtId="164" fontId="6" fillId="2" borderId="4" xfId="1" applyNumberFormat="1" applyFont="1" applyFill="1" applyBorder="1" applyAlignment="1">
      <alignment vertical="center"/>
    </xf>
    <xf numFmtId="164" fontId="6" fillId="2" borderId="7" xfId="1" applyNumberFormat="1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3" fontId="9" fillId="0" borderId="6" xfId="1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66675</xdr:rowOff>
    </xdr:from>
    <xdr:to>
      <xdr:col>3</xdr:col>
      <xdr:colOff>247650</xdr:colOff>
      <xdr:row>1</xdr:row>
      <xdr:rowOff>781050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171450"/>
          <a:ext cx="71437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66675</xdr:rowOff>
    </xdr:from>
    <xdr:to>
      <xdr:col>2</xdr:col>
      <xdr:colOff>400050</xdr:colOff>
      <xdr:row>1</xdr:row>
      <xdr:rowOff>723900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B984EE-85A8-4879-995F-89073F795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61925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41275</xdr:rowOff>
    </xdr:to>
    <xdr:sp macro="" textlink="">
      <xdr:nvSpPr>
        <xdr:cNvPr id="3" name="AutoShape 1" descr="blob:https://chat.zalo.me/3b4e2f7e-5a27-49c9-a6bc-e4a135bf8721">
          <a:extLst>
            <a:ext uri="{FF2B5EF4-FFF2-40B4-BE49-F238E27FC236}">
              <a16:creationId xmlns:a16="http://schemas.microsoft.com/office/drawing/2014/main" id="{AADCF649-53E0-4115-B1D4-3EE10E638588}"/>
            </a:ext>
          </a:extLst>
        </xdr:cNvPr>
        <xdr:cNvSpPr>
          <a:spLocks noChangeAspect="1" noChangeArrowheads="1"/>
        </xdr:cNvSpPr>
      </xdr:nvSpPr>
      <xdr:spPr bwMode="auto">
        <a:xfrm>
          <a:off x="8039100" y="255270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1</xdr:row>
      <xdr:rowOff>47626</xdr:rowOff>
    </xdr:from>
    <xdr:to>
      <xdr:col>2</xdr:col>
      <xdr:colOff>428626</xdr:colOff>
      <xdr:row>1</xdr:row>
      <xdr:rowOff>809626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6" y="142876"/>
          <a:ext cx="76200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zoomScaleNormal="100" workbookViewId="0">
      <selection activeCell="M23" sqref="M23"/>
    </sheetView>
  </sheetViews>
  <sheetFormatPr defaultRowHeight="15.75" x14ac:dyDescent="0.25"/>
  <cols>
    <col min="1" max="1" width="1.5703125" style="38" customWidth="1"/>
    <col min="2" max="2" width="5.28515625" style="38" customWidth="1"/>
    <col min="3" max="3" width="7.28515625" style="39" customWidth="1"/>
    <col min="4" max="4" width="33.140625" style="38" bestFit="1" customWidth="1"/>
    <col min="5" max="5" width="11.5703125" style="14" bestFit="1" customWidth="1"/>
    <col min="6" max="6" width="5.28515625" style="14" customWidth="1"/>
    <col min="7" max="7" width="6.28515625" style="14" customWidth="1"/>
    <col min="8" max="8" width="37" style="14" customWidth="1"/>
    <col min="9" max="9" width="12.7109375" style="14" bestFit="1" customWidth="1"/>
    <col min="10" max="10" width="1.28515625" style="38" customWidth="1"/>
    <col min="11" max="11" width="1.140625" style="38" customWidth="1"/>
    <col min="12" max="12" width="12.7109375" style="38" bestFit="1" customWidth="1"/>
    <col min="13" max="16384" width="9.140625" style="38"/>
  </cols>
  <sheetData>
    <row r="1" spans="2:9" ht="8.25" customHeight="1" thickBot="1" x14ac:dyDescent="0.3"/>
    <row r="2" spans="2:9" ht="66" customHeight="1" x14ac:dyDescent="0.25">
      <c r="B2" s="79" t="s">
        <v>90</v>
      </c>
      <c r="C2" s="80"/>
      <c r="D2" s="80"/>
      <c r="E2" s="80"/>
      <c r="F2" s="80"/>
      <c r="G2" s="80"/>
      <c r="H2" s="80"/>
      <c r="I2" s="81"/>
    </row>
    <row r="3" spans="2:9" s="40" customFormat="1" ht="18.75" customHeight="1" x14ac:dyDescent="0.25">
      <c r="B3" s="4" t="s">
        <v>0</v>
      </c>
      <c r="C3" s="5" t="s">
        <v>1</v>
      </c>
      <c r="D3" s="5" t="s">
        <v>2</v>
      </c>
      <c r="E3" s="26" t="s">
        <v>3</v>
      </c>
      <c r="F3" s="5" t="s">
        <v>0</v>
      </c>
      <c r="G3" s="5" t="s">
        <v>1</v>
      </c>
      <c r="H3" s="5" t="s">
        <v>2</v>
      </c>
      <c r="I3" s="6" t="s">
        <v>3</v>
      </c>
    </row>
    <row r="4" spans="2:9" x14ac:dyDescent="0.25">
      <c r="B4" s="8">
        <v>1</v>
      </c>
      <c r="C4" s="9" t="s">
        <v>13</v>
      </c>
      <c r="D4" s="10" t="s">
        <v>17</v>
      </c>
      <c r="E4" s="47">
        <v>500000</v>
      </c>
      <c r="F4" s="11">
        <v>24</v>
      </c>
      <c r="G4" s="9" t="s">
        <v>13</v>
      </c>
      <c r="H4" s="10" t="s">
        <v>35</v>
      </c>
      <c r="I4" s="12">
        <v>300000</v>
      </c>
    </row>
    <row r="5" spans="2:9" x14ac:dyDescent="0.25">
      <c r="B5" s="8">
        <v>2</v>
      </c>
      <c r="C5" s="9" t="s">
        <v>13</v>
      </c>
      <c r="D5" s="10" t="s">
        <v>18</v>
      </c>
      <c r="E5" s="47">
        <v>500000</v>
      </c>
      <c r="F5" s="11">
        <v>25</v>
      </c>
      <c r="G5" s="9" t="s">
        <v>13</v>
      </c>
      <c r="H5" s="10" t="s">
        <v>36</v>
      </c>
      <c r="I5" s="12">
        <v>200000</v>
      </c>
    </row>
    <row r="6" spans="2:9" x14ac:dyDescent="0.25">
      <c r="B6" s="8">
        <v>3</v>
      </c>
      <c r="C6" s="9" t="s">
        <v>13</v>
      </c>
      <c r="D6" s="10" t="s">
        <v>14</v>
      </c>
      <c r="E6" s="47">
        <v>500000</v>
      </c>
      <c r="F6" s="11">
        <v>26</v>
      </c>
      <c r="G6" s="9" t="s">
        <v>13</v>
      </c>
      <c r="H6" s="10" t="s">
        <v>47</v>
      </c>
      <c r="I6" s="12">
        <v>10000000</v>
      </c>
    </row>
    <row r="7" spans="2:9" x14ac:dyDescent="0.25">
      <c r="B7" s="8">
        <v>4</v>
      </c>
      <c r="C7" s="9" t="s">
        <v>13</v>
      </c>
      <c r="D7" s="10" t="s">
        <v>11</v>
      </c>
      <c r="E7" s="47">
        <v>500000</v>
      </c>
      <c r="F7" s="11">
        <v>27</v>
      </c>
      <c r="G7" s="9" t="s">
        <v>13</v>
      </c>
      <c r="H7" s="10" t="s">
        <v>37</v>
      </c>
      <c r="I7" s="12">
        <v>500000</v>
      </c>
    </row>
    <row r="8" spans="2:9" x14ac:dyDescent="0.25">
      <c r="B8" s="8">
        <v>5</v>
      </c>
      <c r="C8" s="9" t="s">
        <v>13</v>
      </c>
      <c r="D8" s="10" t="s">
        <v>15</v>
      </c>
      <c r="E8" s="47">
        <v>500000</v>
      </c>
      <c r="F8" s="11">
        <v>28</v>
      </c>
      <c r="G8" s="9" t="s">
        <v>13</v>
      </c>
      <c r="H8" s="10" t="s">
        <v>38</v>
      </c>
      <c r="I8" s="12">
        <v>500000</v>
      </c>
    </row>
    <row r="9" spans="2:9" x14ac:dyDescent="0.25">
      <c r="B9" s="8">
        <v>6</v>
      </c>
      <c r="C9" s="9" t="s">
        <v>13</v>
      </c>
      <c r="D9" s="10" t="s">
        <v>16</v>
      </c>
      <c r="E9" s="47">
        <v>500000</v>
      </c>
      <c r="F9" s="11">
        <v>29</v>
      </c>
      <c r="G9" s="9" t="s">
        <v>13</v>
      </c>
      <c r="H9" s="10" t="s">
        <v>39</v>
      </c>
      <c r="I9" s="12">
        <v>500000</v>
      </c>
    </row>
    <row r="10" spans="2:9" x14ac:dyDescent="0.25">
      <c r="B10" s="8">
        <v>7</v>
      </c>
      <c r="C10" s="9" t="s">
        <v>13</v>
      </c>
      <c r="D10" s="10" t="s">
        <v>19</v>
      </c>
      <c r="E10" s="47">
        <v>1000000</v>
      </c>
      <c r="F10" s="11">
        <v>30</v>
      </c>
      <c r="G10" s="9" t="s">
        <v>13</v>
      </c>
      <c r="H10" s="10" t="s">
        <v>40</v>
      </c>
      <c r="I10" s="12">
        <v>1000000</v>
      </c>
    </row>
    <row r="11" spans="2:9" x14ac:dyDescent="0.25">
      <c r="B11" s="8">
        <v>8</v>
      </c>
      <c r="C11" s="9" t="s">
        <v>13</v>
      </c>
      <c r="D11" s="10" t="s">
        <v>32</v>
      </c>
      <c r="E11" s="47">
        <v>300000</v>
      </c>
      <c r="F11" s="11">
        <v>31</v>
      </c>
      <c r="G11" s="9" t="s">
        <v>13</v>
      </c>
      <c r="H11" s="10" t="s">
        <v>41</v>
      </c>
      <c r="I11" s="12">
        <v>200000</v>
      </c>
    </row>
    <row r="12" spans="2:9" x14ac:dyDescent="0.25">
      <c r="B12" s="8">
        <v>9</v>
      </c>
      <c r="C12" s="9" t="s">
        <v>13</v>
      </c>
      <c r="D12" s="10" t="s">
        <v>20</v>
      </c>
      <c r="E12" s="47">
        <v>300000</v>
      </c>
      <c r="F12" s="11">
        <v>32</v>
      </c>
      <c r="G12" s="9" t="s">
        <v>13</v>
      </c>
      <c r="H12" s="10" t="s">
        <v>42</v>
      </c>
      <c r="I12" s="12">
        <v>1000000</v>
      </c>
    </row>
    <row r="13" spans="2:9" x14ac:dyDescent="0.25">
      <c r="B13" s="8">
        <v>10</v>
      </c>
      <c r="C13" s="9" t="s">
        <v>13</v>
      </c>
      <c r="D13" s="10" t="s">
        <v>21</v>
      </c>
      <c r="E13" s="47">
        <v>400000</v>
      </c>
      <c r="F13" s="11">
        <v>33</v>
      </c>
      <c r="G13" s="9" t="s">
        <v>46</v>
      </c>
      <c r="H13" s="10" t="s">
        <v>43</v>
      </c>
      <c r="I13" s="12">
        <v>3000000</v>
      </c>
    </row>
    <row r="14" spans="2:9" x14ac:dyDescent="0.25">
      <c r="B14" s="8">
        <v>11</v>
      </c>
      <c r="C14" s="9" t="s">
        <v>13</v>
      </c>
      <c r="D14" s="10" t="s">
        <v>31</v>
      </c>
      <c r="E14" s="47">
        <v>1000000</v>
      </c>
      <c r="F14" s="11">
        <v>34</v>
      </c>
      <c r="G14" s="9" t="s">
        <v>46</v>
      </c>
      <c r="H14" s="10" t="s">
        <v>44</v>
      </c>
      <c r="I14" s="12">
        <v>1500000</v>
      </c>
    </row>
    <row r="15" spans="2:9" x14ac:dyDescent="0.25">
      <c r="B15" s="8">
        <v>12</v>
      </c>
      <c r="C15" s="9" t="s">
        <v>13</v>
      </c>
      <c r="D15" s="10" t="s">
        <v>30</v>
      </c>
      <c r="E15" s="47">
        <v>2000000</v>
      </c>
      <c r="F15" s="11">
        <v>35</v>
      </c>
      <c r="G15" s="9" t="s">
        <v>46</v>
      </c>
      <c r="H15" s="10" t="s">
        <v>45</v>
      </c>
      <c r="I15" s="12">
        <v>500000</v>
      </c>
    </row>
    <row r="16" spans="2:9" x14ac:dyDescent="0.25">
      <c r="B16" s="8">
        <v>13</v>
      </c>
      <c r="C16" s="9" t="s">
        <v>13</v>
      </c>
      <c r="D16" s="10" t="s">
        <v>29</v>
      </c>
      <c r="E16" s="47">
        <v>1000000</v>
      </c>
      <c r="F16" s="11">
        <v>36</v>
      </c>
      <c r="G16" s="9" t="s">
        <v>46</v>
      </c>
      <c r="H16" s="10" t="s">
        <v>50</v>
      </c>
      <c r="I16" s="12">
        <v>2000000</v>
      </c>
    </row>
    <row r="17" spans="2:9" x14ac:dyDescent="0.25">
      <c r="B17" s="8">
        <v>14</v>
      </c>
      <c r="C17" s="9" t="s">
        <v>13</v>
      </c>
      <c r="D17" s="10" t="s">
        <v>22</v>
      </c>
      <c r="E17" s="47">
        <v>200000</v>
      </c>
      <c r="F17" s="11">
        <v>37</v>
      </c>
      <c r="G17" s="9" t="s">
        <v>46</v>
      </c>
      <c r="H17" s="10" t="s">
        <v>51</v>
      </c>
      <c r="I17" s="12">
        <v>500000</v>
      </c>
    </row>
    <row r="18" spans="2:9" x14ac:dyDescent="0.25">
      <c r="B18" s="8">
        <v>15</v>
      </c>
      <c r="C18" s="9" t="s">
        <v>13</v>
      </c>
      <c r="D18" s="10" t="s">
        <v>24</v>
      </c>
      <c r="E18" s="47">
        <v>1000000</v>
      </c>
      <c r="F18" s="11">
        <v>38</v>
      </c>
      <c r="G18" s="9" t="s">
        <v>46</v>
      </c>
      <c r="H18" s="10" t="s">
        <v>52</v>
      </c>
      <c r="I18" s="12">
        <v>1000000</v>
      </c>
    </row>
    <row r="19" spans="2:9" x14ac:dyDescent="0.25">
      <c r="B19" s="8">
        <v>16</v>
      </c>
      <c r="C19" s="9" t="s">
        <v>13</v>
      </c>
      <c r="D19" s="10" t="s">
        <v>23</v>
      </c>
      <c r="E19" s="47">
        <v>1000000</v>
      </c>
      <c r="F19" s="11">
        <v>39</v>
      </c>
      <c r="G19" s="9" t="s">
        <v>53</v>
      </c>
      <c r="H19" s="10" t="s">
        <v>54</v>
      </c>
      <c r="I19" s="12">
        <v>500000</v>
      </c>
    </row>
    <row r="20" spans="2:9" x14ac:dyDescent="0.25">
      <c r="B20" s="8">
        <v>17</v>
      </c>
      <c r="C20" s="9" t="s">
        <v>13</v>
      </c>
      <c r="D20" s="10" t="s">
        <v>7</v>
      </c>
      <c r="E20" s="47">
        <v>300000</v>
      </c>
      <c r="F20" s="11">
        <v>40</v>
      </c>
      <c r="G20" s="9" t="s">
        <v>53</v>
      </c>
      <c r="H20" s="10" t="s">
        <v>55</v>
      </c>
      <c r="I20" s="12">
        <v>300000</v>
      </c>
    </row>
    <row r="21" spans="2:9" x14ac:dyDescent="0.25">
      <c r="B21" s="8">
        <v>18</v>
      </c>
      <c r="C21" s="9" t="s">
        <v>13</v>
      </c>
      <c r="D21" s="10" t="s">
        <v>25</v>
      </c>
      <c r="E21" s="47">
        <v>2000000</v>
      </c>
      <c r="F21" s="11">
        <v>41</v>
      </c>
      <c r="G21" s="9" t="s">
        <v>53</v>
      </c>
      <c r="H21" s="10" t="s">
        <v>56</v>
      </c>
      <c r="I21" s="12">
        <v>2000000</v>
      </c>
    </row>
    <row r="22" spans="2:9" x14ac:dyDescent="0.25">
      <c r="B22" s="8">
        <v>19</v>
      </c>
      <c r="C22" s="9" t="s">
        <v>13</v>
      </c>
      <c r="D22" s="10" t="s">
        <v>26</v>
      </c>
      <c r="E22" s="47">
        <v>1000000</v>
      </c>
      <c r="F22" s="11">
        <v>42</v>
      </c>
      <c r="G22" s="9" t="s">
        <v>57</v>
      </c>
      <c r="H22" s="10" t="s">
        <v>59</v>
      </c>
      <c r="I22" s="12">
        <v>500000</v>
      </c>
    </row>
    <row r="23" spans="2:9" x14ac:dyDescent="0.25">
      <c r="B23" s="8">
        <v>20</v>
      </c>
      <c r="C23" s="9" t="s">
        <v>13</v>
      </c>
      <c r="D23" s="10" t="s">
        <v>27</v>
      </c>
      <c r="E23" s="47">
        <v>300000</v>
      </c>
      <c r="F23" s="11">
        <v>43</v>
      </c>
      <c r="G23" s="9" t="s">
        <v>57</v>
      </c>
      <c r="H23" s="10" t="s">
        <v>58</v>
      </c>
      <c r="I23" s="12">
        <v>1000000</v>
      </c>
    </row>
    <row r="24" spans="2:9" x14ac:dyDescent="0.25">
      <c r="B24" s="8">
        <v>21</v>
      </c>
      <c r="C24" s="9" t="s">
        <v>13</v>
      </c>
      <c r="D24" s="10" t="s">
        <v>28</v>
      </c>
      <c r="E24" s="47">
        <v>200000</v>
      </c>
      <c r="F24" s="11">
        <v>44</v>
      </c>
      <c r="G24" s="9" t="s">
        <v>60</v>
      </c>
      <c r="H24" s="10" t="s">
        <v>61</v>
      </c>
      <c r="I24" s="12">
        <v>500000</v>
      </c>
    </row>
    <row r="25" spans="2:9" x14ac:dyDescent="0.25">
      <c r="B25" s="8">
        <v>22</v>
      </c>
      <c r="C25" s="9" t="s">
        <v>13</v>
      </c>
      <c r="D25" s="10" t="s">
        <v>33</v>
      </c>
      <c r="E25" s="47">
        <v>500000</v>
      </c>
      <c r="F25" s="11">
        <v>45</v>
      </c>
      <c r="G25" s="9" t="s">
        <v>60</v>
      </c>
      <c r="H25" s="10" t="s">
        <v>62</v>
      </c>
      <c r="I25" s="12">
        <v>10000000</v>
      </c>
    </row>
    <row r="26" spans="2:9" x14ac:dyDescent="0.25">
      <c r="B26" s="8">
        <v>23</v>
      </c>
      <c r="C26" s="9" t="s">
        <v>13</v>
      </c>
      <c r="D26" s="10" t="s">
        <v>34</v>
      </c>
      <c r="E26" s="47">
        <v>300000</v>
      </c>
      <c r="F26" s="11">
        <v>46</v>
      </c>
      <c r="G26" s="9" t="s">
        <v>91</v>
      </c>
      <c r="H26" s="10" t="s">
        <v>89</v>
      </c>
      <c r="I26" s="12">
        <v>2000000</v>
      </c>
    </row>
    <row r="27" spans="2:9" ht="18.75" x14ac:dyDescent="0.25">
      <c r="B27" s="41"/>
      <c r="C27" s="42"/>
      <c r="D27" s="78" t="s">
        <v>4</v>
      </c>
      <c r="E27" s="78"/>
      <c r="F27" s="78"/>
      <c r="G27" s="78"/>
      <c r="H27" s="43">
        <f>SUM(E4:E26)+SUM(I4:I26)</f>
        <v>55300000</v>
      </c>
      <c r="I27" s="44" t="s">
        <v>5</v>
      </c>
    </row>
    <row r="28" spans="2:9" ht="18.75" x14ac:dyDescent="0.25">
      <c r="B28" s="35"/>
      <c r="C28" s="67" t="s">
        <v>46</v>
      </c>
      <c r="D28" s="76" t="s">
        <v>48</v>
      </c>
      <c r="E28" s="76"/>
      <c r="F28" s="76"/>
      <c r="G28" s="76"/>
      <c r="H28" s="45">
        <v>30000000</v>
      </c>
      <c r="I28" s="23" t="s">
        <v>5</v>
      </c>
    </row>
    <row r="29" spans="2:9" ht="18.75" x14ac:dyDescent="0.25">
      <c r="B29" s="35"/>
      <c r="C29" s="68" t="s">
        <v>94</v>
      </c>
      <c r="D29" s="76" t="s">
        <v>93</v>
      </c>
      <c r="E29" s="76"/>
      <c r="F29" s="76"/>
      <c r="G29" s="76"/>
      <c r="H29" s="22">
        <v>25300000</v>
      </c>
      <c r="I29" s="23" t="s">
        <v>5</v>
      </c>
    </row>
    <row r="30" spans="2:9" ht="18.75" hidden="1" x14ac:dyDescent="0.25">
      <c r="B30" s="35"/>
      <c r="C30" s="36"/>
      <c r="D30" s="36"/>
      <c r="E30" s="45"/>
      <c r="F30" s="36"/>
      <c r="G30" s="36"/>
      <c r="H30" s="22"/>
      <c r="I30" s="23" t="s">
        <v>5</v>
      </c>
    </row>
    <row r="31" spans="2:9" ht="18.75" hidden="1" x14ac:dyDescent="0.25">
      <c r="B31" s="35"/>
      <c r="C31" s="36"/>
      <c r="D31" s="36"/>
      <c r="E31" s="45"/>
      <c r="F31" s="36"/>
      <c r="G31" s="36"/>
      <c r="H31" s="22"/>
      <c r="I31" s="23" t="s">
        <v>5</v>
      </c>
    </row>
    <row r="32" spans="2:9" ht="18.75" hidden="1" x14ac:dyDescent="0.25">
      <c r="B32" s="35"/>
      <c r="C32" s="36"/>
      <c r="D32" s="36"/>
      <c r="E32" s="45"/>
      <c r="F32" s="36"/>
      <c r="G32" s="36"/>
      <c r="H32" s="22"/>
      <c r="I32" s="23" t="s">
        <v>5</v>
      </c>
    </row>
    <row r="33" spans="2:9" ht="19.5" thickBot="1" x14ac:dyDescent="0.3">
      <c r="B33" s="46"/>
      <c r="C33" s="37"/>
      <c r="D33" s="77" t="s">
        <v>49</v>
      </c>
      <c r="E33" s="77"/>
      <c r="F33" s="77"/>
      <c r="G33" s="77"/>
      <c r="H33" s="24">
        <f>H27-SUM(H28:H32)</f>
        <v>0</v>
      </c>
      <c r="I33" s="25" t="s">
        <v>5</v>
      </c>
    </row>
    <row r="34" spans="2:9" s="48" customFormat="1" ht="6" customHeight="1" x14ac:dyDescent="0.25">
      <c r="C34" s="49"/>
      <c r="D34" s="50"/>
      <c r="E34" s="50"/>
      <c r="F34" s="50"/>
      <c r="G34" s="50"/>
      <c r="H34" s="51"/>
      <c r="I34" s="52"/>
    </row>
    <row r="35" spans="2:9" ht="7.5" customHeight="1" x14ac:dyDescent="0.25"/>
    <row r="54" ht="7.5" customHeight="1" x14ac:dyDescent="0.25"/>
  </sheetData>
  <mergeCells count="5">
    <mergeCell ref="D28:G28"/>
    <mergeCell ref="D33:G33"/>
    <mergeCell ref="D27:G27"/>
    <mergeCell ref="B2:I2"/>
    <mergeCell ref="D29:G29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topLeftCell="A4" workbookViewId="0">
      <selection sqref="A1:H33"/>
    </sheetView>
  </sheetViews>
  <sheetFormatPr defaultColWidth="9.140625" defaultRowHeight="15.75" x14ac:dyDescent="0.25"/>
  <cols>
    <col min="1" max="1" width="1.28515625" style="1" customWidth="1"/>
    <col min="2" max="2" width="4.42578125" style="2" customWidth="1"/>
    <col min="3" max="3" width="30.5703125" style="53" customWidth="1"/>
    <col min="4" max="4" width="9.5703125" style="53" customWidth="1"/>
    <col min="5" max="5" width="10.5703125" style="54" customWidth="1"/>
    <col min="6" max="6" width="9.85546875" style="3" bestFit="1" customWidth="1"/>
    <col min="7" max="7" width="17.7109375" style="1" bestFit="1" customWidth="1"/>
    <col min="8" max="8" width="1.5703125" style="2" customWidth="1"/>
    <col min="9" max="9" width="15.7109375" style="1" bestFit="1" customWidth="1"/>
    <col min="10" max="10" width="18.85546875" style="1" bestFit="1" customWidth="1"/>
    <col min="11" max="11" width="11.5703125" style="1" bestFit="1" customWidth="1"/>
    <col min="12" max="16384" width="9.140625" style="1"/>
  </cols>
  <sheetData>
    <row r="1" spans="2:11" ht="7.5" customHeight="1" thickBot="1" x14ac:dyDescent="0.3"/>
    <row r="2" spans="2:11" ht="60" customHeight="1" x14ac:dyDescent="0.25">
      <c r="B2" s="86" t="s">
        <v>103</v>
      </c>
      <c r="C2" s="87"/>
      <c r="D2" s="87"/>
      <c r="E2" s="87"/>
      <c r="F2" s="87"/>
      <c r="G2" s="88"/>
    </row>
    <row r="3" spans="2:11" s="7" customFormat="1" ht="28.5" customHeight="1" x14ac:dyDescent="0.25">
      <c r="B3" s="4" t="s">
        <v>0</v>
      </c>
      <c r="C3" s="55" t="s">
        <v>63</v>
      </c>
      <c r="D3" s="55" t="s">
        <v>64</v>
      </c>
      <c r="E3" s="26" t="s">
        <v>65</v>
      </c>
      <c r="F3" s="56" t="s">
        <v>66</v>
      </c>
      <c r="G3" s="27" t="s">
        <v>67</v>
      </c>
    </row>
    <row r="4" spans="2:11" ht="26.25" customHeight="1" x14ac:dyDescent="0.25">
      <c r="B4" s="8">
        <v>1</v>
      </c>
      <c r="C4" s="57" t="s">
        <v>74</v>
      </c>
      <c r="D4" s="64" t="s">
        <v>69</v>
      </c>
      <c r="E4" s="58">
        <v>10</v>
      </c>
      <c r="F4" s="13">
        <v>17000</v>
      </c>
      <c r="G4" s="12">
        <f>E4*F4</f>
        <v>170000</v>
      </c>
      <c r="I4" s="3">
        <f>G4*$G$12</f>
        <v>18700000</v>
      </c>
      <c r="K4" s="59"/>
    </row>
    <row r="5" spans="2:11" x14ac:dyDescent="0.25">
      <c r="B5" s="8">
        <v>2</v>
      </c>
      <c r="C5" s="57" t="s">
        <v>75</v>
      </c>
      <c r="D5" s="64" t="s">
        <v>70</v>
      </c>
      <c r="E5" s="58">
        <v>1</v>
      </c>
      <c r="F5" s="60">
        <v>114500</v>
      </c>
      <c r="G5" s="12">
        <f t="shared" ref="G5:G10" si="0">E5*F5</f>
        <v>114500</v>
      </c>
      <c r="I5" s="3">
        <f t="shared" ref="I5:I10" si="1">G5*$G$12</f>
        <v>12595000</v>
      </c>
      <c r="K5" s="59"/>
    </row>
    <row r="6" spans="2:11" x14ac:dyDescent="0.25">
      <c r="B6" s="8">
        <v>3</v>
      </c>
      <c r="C6" s="57" t="s">
        <v>76</v>
      </c>
      <c r="D6" s="64" t="s">
        <v>71</v>
      </c>
      <c r="E6" s="58">
        <v>1</v>
      </c>
      <c r="F6" s="60">
        <v>34000</v>
      </c>
      <c r="G6" s="12">
        <f t="shared" si="0"/>
        <v>34000</v>
      </c>
      <c r="I6" s="3">
        <f t="shared" si="1"/>
        <v>3740000</v>
      </c>
      <c r="K6" s="59"/>
    </row>
    <row r="7" spans="2:11" x14ac:dyDescent="0.25">
      <c r="B7" s="8">
        <v>4</v>
      </c>
      <c r="C7" s="57" t="s">
        <v>77</v>
      </c>
      <c r="D7" s="64" t="s">
        <v>71</v>
      </c>
      <c r="E7" s="58">
        <v>1</v>
      </c>
      <c r="F7" s="60">
        <v>25500</v>
      </c>
      <c r="G7" s="12">
        <f t="shared" si="0"/>
        <v>25500</v>
      </c>
      <c r="I7" s="3">
        <f t="shared" si="1"/>
        <v>2805000</v>
      </c>
      <c r="K7" s="59"/>
    </row>
    <row r="8" spans="2:11" x14ac:dyDescent="0.25">
      <c r="B8" s="8">
        <v>5</v>
      </c>
      <c r="C8" s="57" t="s">
        <v>78</v>
      </c>
      <c r="D8" s="64" t="s">
        <v>72</v>
      </c>
      <c r="E8" s="58">
        <v>1</v>
      </c>
      <c r="F8" s="60">
        <v>31500</v>
      </c>
      <c r="G8" s="12">
        <f t="shared" si="0"/>
        <v>31500</v>
      </c>
      <c r="I8" s="3">
        <f t="shared" si="1"/>
        <v>3465000</v>
      </c>
      <c r="K8" s="59"/>
    </row>
    <row r="9" spans="2:11" x14ac:dyDescent="0.25">
      <c r="B9" s="8">
        <v>6</v>
      </c>
      <c r="C9" s="57" t="s">
        <v>79</v>
      </c>
      <c r="D9" s="64" t="s">
        <v>71</v>
      </c>
      <c r="E9" s="58">
        <v>1</v>
      </c>
      <c r="F9" s="60">
        <v>3800</v>
      </c>
      <c r="G9" s="12">
        <f t="shared" si="0"/>
        <v>3800</v>
      </c>
      <c r="I9" s="3">
        <f t="shared" si="1"/>
        <v>418000</v>
      </c>
      <c r="K9" s="59"/>
    </row>
    <row r="10" spans="2:11" x14ac:dyDescent="0.25">
      <c r="B10" s="8">
        <v>7</v>
      </c>
      <c r="C10" s="57" t="s">
        <v>80</v>
      </c>
      <c r="D10" s="64" t="s">
        <v>72</v>
      </c>
      <c r="E10" s="58">
        <v>1</v>
      </c>
      <c r="F10" s="60">
        <v>53500</v>
      </c>
      <c r="G10" s="12">
        <f t="shared" si="0"/>
        <v>53500</v>
      </c>
      <c r="I10" s="3">
        <f t="shared" si="1"/>
        <v>5885000</v>
      </c>
      <c r="K10" s="59"/>
    </row>
    <row r="11" spans="2:11" s="17" customFormat="1" ht="21" customHeight="1" x14ac:dyDescent="0.25">
      <c r="B11" s="8"/>
      <c r="C11" s="85" t="s">
        <v>101</v>
      </c>
      <c r="D11" s="85"/>
      <c r="E11" s="85"/>
      <c r="F11" s="85"/>
      <c r="G11" s="61">
        <f>SUM(G4:G10)</f>
        <v>432800</v>
      </c>
      <c r="H11" s="7"/>
    </row>
    <row r="12" spans="2:11" s="17" customFormat="1" ht="21" customHeight="1" x14ac:dyDescent="0.25">
      <c r="B12" s="8"/>
      <c r="C12" s="85" t="s">
        <v>73</v>
      </c>
      <c r="D12" s="85"/>
      <c r="E12" s="85"/>
      <c r="F12" s="85"/>
      <c r="G12" s="61">
        <v>110</v>
      </c>
      <c r="H12" s="7"/>
    </row>
    <row r="13" spans="2:11" s="17" customFormat="1" ht="21" customHeight="1" thickBot="1" x14ac:dyDescent="0.3">
      <c r="B13" s="8"/>
      <c r="C13" s="89" t="s">
        <v>106</v>
      </c>
      <c r="D13" s="89"/>
      <c r="E13" s="89"/>
      <c r="F13" s="89"/>
      <c r="G13" s="62">
        <f>G11*G12</f>
        <v>47608000</v>
      </c>
      <c r="H13" s="7"/>
    </row>
    <row r="14" spans="2:11" ht="5.25" customHeight="1" thickBot="1" x14ac:dyDescent="0.3"/>
    <row r="15" spans="2:11" ht="21.75" customHeight="1" x14ac:dyDescent="0.25">
      <c r="B15" s="82" t="s">
        <v>86</v>
      </c>
      <c r="C15" s="83"/>
      <c r="D15" s="83"/>
      <c r="E15" s="83"/>
      <c r="F15" s="83"/>
      <c r="G15" s="84"/>
    </row>
    <row r="16" spans="2:11" x14ac:dyDescent="0.25">
      <c r="B16" s="8">
        <v>1</v>
      </c>
      <c r="C16" s="57" t="s">
        <v>82</v>
      </c>
      <c r="D16" s="57" t="s">
        <v>70</v>
      </c>
      <c r="E16" s="58">
        <f>E39/20</f>
        <v>1</v>
      </c>
      <c r="F16" s="93" t="s">
        <v>92</v>
      </c>
      <c r="G16" s="94"/>
    </row>
    <row r="17" spans="2:9" x14ac:dyDescent="0.25">
      <c r="B17" s="8">
        <v>2</v>
      </c>
      <c r="C17" s="57" t="s">
        <v>83</v>
      </c>
      <c r="D17" s="57" t="s">
        <v>70</v>
      </c>
      <c r="E17" s="66">
        <f>E40/20</f>
        <v>0.5</v>
      </c>
      <c r="F17" s="93" t="s">
        <v>92</v>
      </c>
      <c r="G17" s="94"/>
    </row>
    <row r="18" spans="2:9" x14ac:dyDescent="0.25">
      <c r="B18" s="8">
        <v>3</v>
      </c>
      <c r="C18" s="57" t="s">
        <v>84</v>
      </c>
      <c r="D18" s="57" t="s">
        <v>85</v>
      </c>
      <c r="E18" s="58">
        <f>E41/20</f>
        <v>3</v>
      </c>
      <c r="F18" s="93" t="s">
        <v>92</v>
      </c>
      <c r="G18" s="94"/>
    </row>
    <row r="19" spans="2:9" x14ac:dyDescent="0.25">
      <c r="B19" s="8">
        <v>4</v>
      </c>
      <c r="C19" s="57" t="s">
        <v>68</v>
      </c>
      <c r="D19" s="57" t="s">
        <v>69</v>
      </c>
      <c r="E19" s="58">
        <f>E42/20</f>
        <v>5</v>
      </c>
      <c r="F19" s="93" t="s">
        <v>92</v>
      </c>
      <c r="G19" s="94"/>
    </row>
    <row r="20" spans="2:9" x14ac:dyDescent="0.25">
      <c r="B20" s="8">
        <v>5</v>
      </c>
      <c r="C20" s="57" t="s">
        <v>68</v>
      </c>
      <c r="D20" s="57" t="s">
        <v>69</v>
      </c>
      <c r="E20" s="58">
        <v>5</v>
      </c>
      <c r="F20" s="13">
        <f>F4</f>
        <v>17000</v>
      </c>
      <c r="G20" s="12">
        <f>E20*F20</f>
        <v>85000</v>
      </c>
      <c r="I20" s="63">
        <f>G20*$G$27</f>
        <v>1700000</v>
      </c>
    </row>
    <row r="21" spans="2:9" x14ac:dyDescent="0.25">
      <c r="B21" s="8">
        <v>6</v>
      </c>
      <c r="C21" s="57" t="s">
        <v>76</v>
      </c>
      <c r="D21" s="64" t="s">
        <v>71</v>
      </c>
      <c r="E21" s="58">
        <v>1</v>
      </c>
      <c r="F21" s="60">
        <v>34000</v>
      </c>
      <c r="G21" s="12">
        <f>E21*F21</f>
        <v>34000</v>
      </c>
      <c r="I21" s="63">
        <f t="shared" ref="I21:I25" si="2">G21*$G$27</f>
        <v>680000</v>
      </c>
    </row>
    <row r="22" spans="2:9" x14ac:dyDescent="0.25">
      <c r="B22" s="8">
        <v>7</v>
      </c>
      <c r="C22" s="57" t="s">
        <v>77</v>
      </c>
      <c r="D22" s="64" t="s">
        <v>71</v>
      </c>
      <c r="E22" s="58">
        <v>1</v>
      </c>
      <c r="F22" s="60">
        <v>25500</v>
      </c>
      <c r="G22" s="12">
        <f t="shared" ref="G22:G25" si="3">E22*F22</f>
        <v>25500</v>
      </c>
      <c r="I22" s="63">
        <f t="shared" si="2"/>
        <v>510000</v>
      </c>
    </row>
    <row r="23" spans="2:9" x14ac:dyDescent="0.25">
      <c r="B23" s="8">
        <v>8</v>
      </c>
      <c r="C23" s="57" t="s">
        <v>78</v>
      </c>
      <c r="D23" s="64" t="s">
        <v>72</v>
      </c>
      <c r="E23" s="58">
        <v>1</v>
      </c>
      <c r="F23" s="60">
        <v>31500</v>
      </c>
      <c r="G23" s="12">
        <f t="shared" si="3"/>
        <v>31500</v>
      </c>
      <c r="I23" s="63">
        <f t="shared" si="2"/>
        <v>630000</v>
      </c>
    </row>
    <row r="24" spans="2:9" x14ac:dyDescent="0.25">
      <c r="B24" s="8">
        <v>9</v>
      </c>
      <c r="C24" s="57" t="s">
        <v>79</v>
      </c>
      <c r="D24" s="64" t="s">
        <v>71</v>
      </c>
      <c r="E24" s="58">
        <v>1</v>
      </c>
      <c r="F24" s="60">
        <v>3800</v>
      </c>
      <c r="G24" s="12">
        <f t="shared" si="3"/>
        <v>3800</v>
      </c>
      <c r="I24" s="63">
        <f t="shared" si="2"/>
        <v>76000</v>
      </c>
    </row>
    <row r="25" spans="2:9" x14ac:dyDescent="0.25">
      <c r="B25" s="8">
        <v>10</v>
      </c>
      <c r="C25" s="57" t="s">
        <v>80</v>
      </c>
      <c r="D25" s="64" t="s">
        <v>72</v>
      </c>
      <c r="E25" s="58">
        <v>1</v>
      </c>
      <c r="F25" s="60">
        <v>53500</v>
      </c>
      <c r="G25" s="12">
        <f t="shared" si="3"/>
        <v>53500</v>
      </c>
      <c r="I25" s="63">
        <f t="shared" si="2"/>
        <v>1070000</v>
      </c>
    </row>
    <row r="26" spans="2:9" x14ac:dyDescent="0.25">
      <c r="B26" s="8"/>
      <c r="C26" s="85" t="s">
        <v>101</v>
      </c>
      <c r="D26" s="85"/>
      <c r="E26" s="85"/>
      <c r="F26" s="85"/>
      <c r="G26" s="61">
        <f>SUM(G16:G25)</f>
        <v>233300</v>
      </c>
    </row>
    <row r="27" spans="2:9" x14ac:dyDescent="0.25">
      <c r="B27" s="8"/>
      <c r="C27" s="85" t="s">
        <v>73</v>
      </c>
      <c r="D27" s="85"/>
      <c r="E27" s="85"/>
      <c r="F27" s="85"/>
      <c r="G27" s="70">
        <v>20</v>
      </c>
    </row>
    <row r="28" spans="2:9" ht="16.5" thickBot="1" x14ac:dyDescent="0.3">
      <c r="B28" s="71"/>
      <c r="C28" s="89" t="s">
        <v>102</v>
      </c>
      <c r="D28" s="89"/>
      <c r="E28" s="89"/>
      <c r="F28" s="89"/>
      <c r="G28" s="72">
        <f>G26*G27</f>
        <v>4666000</v>
      </c>
    </row>
    <row r="29" spans="2:9" ht="16.5" thickBot="1" x14ac:dyDescent="0.3"/>
    <row r="30" spans="2:9" ht="19.5" customHeight="1" x14ac:dyDescent="0.25">
      <c r="B30" s="95" t="s">
        <v>104</v>
      </c>
      <c r="C30" s="96"/>
      <c r="D30" s="96"/>
      <c r="E30" s="96"/>
      <c r="F30" s="96"/>
      <c r="G30" s="73">
        <f>G13+G28</f>
        <v>52274000</v>
      </c>
    </row>
    <row r="31" spans="2:9" ht="19.5" customHeight="1" x14ac:dyDescent="0.25">
      <c r="B31" s="97" t="s">
        <v>87</v>
      </c>
      <c r="C31" s="98"/>
      <c r="D31" s="98"/>
      <c r="E31" s="98"/>
      <c r="F31" s="98"/>
      <c r="G31" s="74">
        <f>'Thống kê ủng hộ'!H27</f>
        <v>55300000</v>
      </c>
    </row>
    <row r="32" spans="2:9" ht="19.5" customHeight="1" thickBot="1" x14ac:dyDescent="0.3">
      <c r="B32" s="99" t="s">
        <v>88</v>
      </c>
      <c r="C32" s="100"/>
      <c r="D32" s="100"/>
      <c r="E32" s="100"/>
      <c r="F32" s="100"/>
      <c r="G32" s="75">
        <f>G31-G30</f>
        <v>3026000</v>
      </c>
    </row>
    <row r="33" spans="2:10" ht="6.75" customHeight="1" x14ac:dyDescent="0.25"/>
    <row r="38" spans="2:10" ht="23.25" customHeight="1" x14ac:dyDescent="0.25">
      <c r="B38" s="90" t="s">
        <v>81</v>
      </c>
      <c r="C38" s="91"/>
      <c r="D38" s="91"/>
      <c r="E38" s="92"/>
      <c r="F38" s="18"/>
      <c r="G38" s="18"/>
    </row>
    <row r="39" spans="2:10" x14ac:dyDescent="0.25">
      <c r="B39" s="30">
        <v>1</v>
      </c>
      <c r="C39" s="57" t="s">
        <v>82</v>
      </c>
      <c r="D39" s="57" t="s">
        <v>70</v>
      </c>
      <c r="E39" s="58">
        <v>20</v>
      </c>
      <c r="F39" s="13"/>
      <c r="G39" s="10"/>
      <c r="J39" s="63"/>
    </row>
    <row r="40" spans="2:10" x14ac:dyDescent="0.25">
      <c r="B40" s="30">
        <v>2</v>
      </c>
      <c r="C40" s="57" t="s">
        <v>83</v>
      </c>
      <c r="D40" s="57" t="s">
        <v>70</v>
      </c>
      <c r="E40" s="58">
        <v>10</v>
      </c>
      <c r="F40" s="13"/>
      <c r="G40" s="10"/>
      <c r="J40" s="3"/>
    </row>
    <row r="41" spans="2:10" x14ac:dyDescent="0.25">
      <c r="B41" s="30">
        <v>3</v>
      </c>
      <c r="C41" s="57" t="s">
        <v>84</v>
      </c>
      <c r="D41" s="57" t="s">
        <v>85</v>
      </c>
      <c r="E41" s="58">
        <v>60</v>
      </c>
      <c r="F41" s="13"/>
      <c r="G41" s="10"/>
    </row>
    <row r="42" spans="2:10" x14ac:dyDescent="0.25">
      <c r="B42" s="30">
        <v>4</v>
      </c>
      <c r="C42" s="57" t="s">
        <v>68</v>
      </c>
      <c r="D42" s="57" t="s">
        <v>69</v>
      </c>
      <c r="E42" s="58">
        <v>100</v>
      </c>
      <c r="F42" s="13"/>
      <c r="G42" s="65"/>
    </row>
  </sheetData>
  <mergeCells count="16">
    <mergeCell ref="B38:E38"/>
    <mergeCell ref="F16:G16"/>
    <mergeCell ref="F17:G17"/>
    <mergeCell ref="F18:G18"/>
    <mergeCell ref="F19:G19"/>
    <mergeCell ref="C27:F27"/>
    <mergeCell ref="C28:F28"/>
    <mergeCell ref="B30:F30"/>
    <mergeCell ref="B31:F31"/>
    <mergeCell ref="B32:F32"/>
    <mergeCell ref="B15:G15"/>
    <mergeCell ref="C26:F26"/>
    <mergeCell ref="B2:G2"/>
    <mergeCell ref="C11:F11"/>
    <mergeCell ref="C12:F12"/>
    <mergeCell ref="C13:F1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6" sqref="F6:F7"/>
    </sheetView>
  </sheetViews>
  <sheetFormatPr defaultRowHeight="15.75" x14ac:dyDescent="0.25"/>
  <cols>
    <col min="1" max="1" width="1.28515625" style="1" customWidth="1"/>
    <col min="2" max="2" width="5.85546875" style="2" customWidth="1"/>
    <col min="3" max="3" width="7.28515625" style="2" customWidth="1"/>
    <col min="4" max="4" width="34.140625" style="1" customWidth="1"/>
    <col min="5" max="6" width="14.5703125" style="3" customWidth="1"/>
    <col min="7" max="7" width="25" style="1" customWidth="1"/>
    <col min="8" max="8" width="1.140625" style="1" customWidth="1"/>
    <col min="9" max="16384" width="9.140625" style="1"/>
  </cols>
  <sheetData>
    <row r="1" spans="2:7" ht="7.5" customHeight="1" thickBot="1" x14ac:dyDescent="0.3"/>
    <row r="2" spans="2:7" ht="64.5" customHeight="1" x14ac:dyDescent="0.25">
      <c r="B2" s="102" t="s">
        <v>12</v>
      </c>
      <c r="C2" s="103"/>
      <c r="D2" s="103"/>
      <c r="E2" s="103"/>
      <c r="F2" s="103"/>
      <c r="G2" s="104"/>
    </row>
    <row r="3" spans="2:7" s="7" customFormat="1" ht="21" customHeight="1" x14ac:dyDescent="0.25">
      <c r="B3" s="4" t="s">
        <v>0</v>
      </c>
      <c r="C3" s="5" t="s">
        <v>1</v>
      </c>
      <c r="D3" s="5" t="s">
        <v>6</v>
      </c>
      <c r="E3" s="26" t="s">
        <v>8</v>
      </c>
      <c r="F3" s="26" t="s">
        <v>9</v>
      </c>
      <c r="G3" s="27" t="s">
        <v>10</v>
      </c>
    </row>
    <row r="4" spans="2:7" ht="24" customHeight="1" x14ac:dyDescent="0.25">
      <c r="B4" s="8">
        <v>1</v>
      </c>
      <c r="C4" s="9" t="str">
        <f>'Thống kê ủng hộ'!C28</f>
        <v>10/10</v>
      </c>
      <c r="D4" s="10" t="str">
        <f>'Thống kê ủng hộ'!D28:G28</f>
        <v>Tạm ứng lần 1 từ quỹ 1501</v>
      </c>
      <c r="E4" s="13">
        <f>'Thống kê ủng hộ'!H28</f>
        <v>30000000</v>
      </c>
      <c r="F4" s="13"/>
      <c r="G4" s="28"/>
    </row>
    <row r="5" spans="2:7" ht="24" customHeight="1" x14ac:dyDescent="0.25">
      <c r="B5" s="8">
        <v>2</v>
      </c>
      <c r="C5" s="69" t="str">
        <f>'Thống kê ủng hộ'!C29</f>
        <v>15/10</v>
      </c>
      <c r="D5" s="10" t="str">
        <f>'Thống kê ủng hộ'!D29:G29</f>
        <v>Tạm ứng lần 2 từ quỹ 1501</v>
      </c>
      <c r="E5" s="13">
        <f>'Thống kê ủng hộ'!H29</f>
        <v>25300000</v>
      </c>
      <c r="F5" s="13"/>
      <c r="G5" s="29"/>
    </row>
    <row r="6" spans="2:7" ht="53.25" customHeight="1" x14ac:dyDescent="0.25">
      <c r="B6" s="8">
        <v>3</v>
      </c>
      <c r="C6" s="69" t="s">
        <v>94</v>
      </c>
      <c r="D6" s="10" t="s">
        <v>95</v>
      </c>
      <c r="E6" s="13"/>
      <c r="F6" s="13">
        <v>20400000</v>
      </c>
      <c r="G6" s="29" t="s">
        <v>96</v>
      </c>
    </row>
    <row r="7" spans="2:7" ht="53.25" customHeight="1" x14ac:dyDescent="0.25">
      <c r="B7" s="8">
        <v>4</v>
      </c>
      <c r="C7" s="69" t="s">
        <v>94</v>
      </c>
      <c r="D7" s="57" t="s">
        <v>97</v>
      </c>
      <c r="E7" s="13"/>
      <c r="F7" s="13">
        <v>31874000</v>
      </c>
      <c r="G7" s="29" t="s">
        <v>98</v>
      </c>
    </row>
    <row r="8" spans="2:7" ht="21" customHeight="1" x14ac:dyDescent="0.25">
      <c r="B8" s="8">
        <v>5</v>
      </c>
      <c r="C8" s="69" t="s">
        <v>99</v>
      </c>
      <c r="D8" s="10" t="s">
        <v>100</v>
      </c>
      <c r="E8" s="13"/>
      <c r="F8" s="13">
        <v>3026000</v>
      </c>
      <c r="G8" s="28"/>
    </row>
    <row r="9" spans="2:7" ht="21" hidden="1" customHeight="1" x14ac:dyDescent="0.25">
      <c r="B9" s="8">
        <v>6</v>
      </c>
      <c r="C9" s="69"/>
      <c r="D9" s="10"/>
      <c r="E9" s="13"/>
      <c r="F9" s="13"/>
      <c r="G9" s="28"/>
    </row>
    <row r="10" spans="2:7" ht="21" hidden="1" customHeight="1" x14ac:dyDescent="0.25">
      <c r="B10" s="8">
        <v>7</v>
      </c>
      <c r="C10" s="69"/>
      <c r="D10" s="10"/>
      <c r="E10" s="13"/>
      <c r="F10" s="13"/>
      <c r="G10" s="28"/>
    </row>
    <row r="11" spans="2:7" ht="21" hidden="1" customHeight="1" x14ac:dyDescent="0.25">
      <c r="B11" s="8">
        <v>8</v>
      </c>
      <c r="C11" s="69"/>
      <c r="D11" s="10"/>
      <c r="E11" s="13"/>
      <c r="F11" s="13"/>
      <c r="G11" s="28"/>
    </row>
    <row r="12" spans="2:7" ht="21" hidden="1" customHeight="1" x14ac:dyDescent="0.25">
      <c r="B12" s="8">
        <v>9</v>
      </c>
      <c r="C12" s="69"/>
      <c r="D12" s="10"/>
      <c r="E12" s="13"/>
      <c r="F12" s="13"/>
      <c r="G12" s="28"/>
    </row>
    <row r="13" spans="2:7" s="17" customFormat="1" ht="21" customHeight="1" x14ac:dyDescent="0.25">
      <c r="B13" s="16"/>
      <c r="C13" s="31"/>
      <c r="D13" s="18" t="s">
        <v>4</v>
      </c>
      <c r="E13" s="32">
        <f>SUM(E4:E12)</f>
        <v>55300000</v>
      </c>
      <c r="F13" s="32">
        <f>SUM(F4:F12)</f>
        <v>55300000</v>
      </c>
      <c r="G13" s="33"/>
    </row>
    <row r="14" spans="2:7" s="15" customFormat="1" ht="21" customHeight="1" thickBot="1" x14ac:dyDescent="0.3">
      <c r="B14" s="19"/>
      <c r="C14" s="21"/>
      <c r="D14" s="20" t="s">
        <v>105</v>
      </c>
      <c r="E14" s="101">
        <f>E13-F13</f>
        <v>0</v>
      </c>
      <c r="F14" s="101"/>
      <c r="G14" s="34"/>
    </row>
    <row r="15" spans="2:7" ht="6" customHeight="1" x14ac:dyDescent="0.25"/>
  </sheetData>
  <mergeCells count="2">
    <mergeCell ref="E14:F14"/>
    <mergeCell ref="B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Thống kê ủng hộ</vt:lpstr>
      <vt:lpstr>Quyết toán chi phí</vt:lpstr>
      <vt:lpstr>Báo cáo thu 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dcterms:created xsi:type="dcterms:W3CDTF">2024-01-24T12:08:10Z</dcterms:created>
  <dcterms:modified xsi:type="dcterms:W3CDTF">2025-10-16T01:58:14Z</dcterms:modified>
</cp:coreProperties>
</file>