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XÔI VIỆN THẬN HN\2025\"/>
    </mc:Choice>
  </mc:AlternateContent>
  <bookViews>
    <workbookView xWindow="-105" yWindow="-105" windowWidth="19425" windowHeight="10425" tabRatio="961" activeTab="12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Thuyết minh" sheetId="51" r:id="rId14"/>
  </sheet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D32" i="74" l="1"/>
  <c r="C32" i="74"/>
  <c r="I8" i="18" l="1"/>
  <c r="C27" i="68"/>
  <c r="C29" i="70" l="1"/>
  <c r="C27" i="69" l="1"/>
  <c r="C22" i="76" l="1"/>
  <c r="B10" i="18" l="1"/>
  <c r="C10" i="18"/>
  <c r="M17" i="18" l="1"/>
  <c r="K17" i="18"/>
  <c r="J17" i="18"/>
  <c r="I17" i="18"/>
  <c r="H17" i="18"/>
  <c r="G17" i="18"/>
  <c r="F17" i="18"/>
  <c r="D17" i="18"/>
  <c r="C17" i="18"/>
  <c r="B17" i="18"/>
  <c r="M16" i="18"/>
  <c r="K16" i="18"/>
  <c r="J16" i="18"/>
  <c r="I16" i="18"/>
  <c r="H16" i="18"/>
  <c r="G16" i="18"/>
  <c r="F16" i="18"/>
  <c r="D16" i="18"/>
  <c r="C16" i="18"/>
  <c r="B16" i="18"/>
  <c r="M15" i="18"/>
  <c r="K15" i="18"/>
  <c r="J15" i="18"/>
  <c r="I15" i="18"/>
  <c r="H15" i="18"/>
  <c r="G15" i="18"/>
  <c r="F15" i="18"/>
  <c r="D15" i="18"/>
  <c r="C15" i="18"/>
  <c r="B15" i="18"/>
  <c r="M14" i="18"/>
  <c r="K14" i="18"/>
  <c r="J14" i="18"/>
  <c r="I14" i="18"/>
  <c r="H14" i="18"/>
  <c r="G14" i="18"/>
  <c r="F14" i="18"/>
  <c r="D14" i="18"/>
  <c r="C14" i="18"/>
  <c r="B14" i="18"/>
  <c r="M13" i="18"/>
  <c r="K13" i="18"/>
  <c r="J13" i="18"/>
  <c r="I13" i="18"/>
  <c r="H13" i="18"/>
  <c r="G13" i="18"/>
  <c r="F13" i="18"/>
  <c r="D13" i="18"/>
  <c r="C13" i="18"/>
  <c r="B13" i="18"/>
  <c r="M12" i="18"/>
  <c r="K12" i="18"/>
  <c r="J12" i="18"/>
  <c r="I12" i="18"/>
  <c r="H12" i="18"/>
  <c r="G12" i="18"/>
  <c r="F12" i="18"/>
  <c r="D12" i="18"/>
  <c r="C12" i="18"/>
  <c r="B12" i="18"/>
  <c r="M11" i="18"/>
  <c r="K11" i="18"/>
  <c r="J11" i="18"/>
  <c r="I11" i="18"/>
  <c r="H11" i="18"/>
  <c r="G11" i="18"/>
  <c r="F11" i="18"/>
  <c r="D11" i="18"/>
  <c r="C11" i="18"/>
  <c r="B11" i="18"/>
  <c r="M10" i="18"/>
  <c r="K10" i="18"/>
  <c r="J10" i="18"/>
  <c r="I10" i="18"/>
  <c r="H10" i="18"/>
  <c r="G10" i="18"/>
  <c r="F10" i="18"/>
  <c r="D10" i="18"/>
  <c r="M9" i="18"/>
  <c r="K9" i="18"/>
  <c r="J9" i="18"/>
  <c r="I9" i="18"/>
  <c r="H9" i="18"/>
  <c r="G9" i="18"/>
  <c r="F9" i="18"/>
  <c r="D9" i="18"/>
  <c r="C9" i="18"/>
  <c r="B9" i="18"/>
  <c r="M8" i="18"/>
  <c r="K8" i="18"/>
  <c r="J8" i="18"/>
  <c r="H8" i="18"/>
  <c r="G8" i="18"/>
  <c r="F8" i="18"/>
  <c r="D8" i="18"/>
  <c r="C8" i="18"/>
  <c r="B8" i="18"/>
  <c r="M7" i="18"/>
  <c r="K7" i="18"/>
  <c r="J7" i="18"/>
  <c r="I7" i="18"/>
  <c r="H7" i="18"/>
  <c r="G7" i="18"/>
  <c r="F7" i="18"/>
  <c r="D7" i="18"/>
  <c r="C7" i="18"/>
  <c r="B7" i="18"/>
  <c r="M6" i="18"/>
  <c r="L10" i="18" l="1"/>
  <c r="E10" i="18"/>
  <c r="L17" i="18"/>
  <c r="E17" i="18"/>
  <c r="L16" i="18"/>
  <c r="E16" i="18"/>
  <c r="L15" i="18"/>
  <c r="E15" i="18"/>
  <c r="L14" i="18"/>
  <c r="E14" i="18"/>
  <c r="L13" i="18"/>
  <c r="E13" i="18"/>
  <c r="L12" i="18"/>
  <c r="E12" i="18"/>
  <c r="L11" i="18"/>
  <c r="E11" i="18"/>
  <c r="L9" i="18"/>
  <c r="E9" i="18"/>
  <c r="L8" i="18"/>
  <c r="E8" i="18"/>
  <c r="L7" i="18"/>
  <c r="E7" i="18"/>
  <c r="D27" i="77"/>
  <c r="C27" i="77"/>
  <c r="D22" i="76"/>
  <c r="D24" i="75"/>
  <c r="C24" i="75"/>
  <c r="D27" i="73"/>
  <c r="C27" i="73"/>
  <c r="D29" i="72"/>
  <c r="C29" i="72"/>
  <c r="D20" i="71"/>
  <c r="C20" i="71"/>
  <c r="D29" i="70"/>
  <c r="D27" i="69"/>
  <c r="D27" i="68"/>
  <c r="D33" i="67" l="1"/>
  <c r="C33" i="67"/>
  <c r="B6" i="18" l="1"/>
  <c r="F6" i="18"/>
  <c r="K6" i="18" l="1"/>
  <c r="J6" i="18"/>
  <c r="I6" i="18"/>
  <c r="H6" i="18"/>
  <c r="G6" i="18"/>
  <c r="L6" i="18" l="1"/>
  <c r="M19" i="18"/>
  <c r="M18" i="18"/>
  <c r="C6" i="18" l="1"/>
  <c r="D6" i="18"/>
  <c r="E6" i="18" l="1"/>
  <c r="D18" i="18" l="1"/>
  <c r="C18" i="18"/>
  <c r="D19" i="50" l="1"/>
  <c r="C19" i="50"/>
  <c r="D20" i="50" l="1"/>
  <c r="D5" i="67" s="1"/>
  <c r="D34" i="67" s="1"/>
  <c r="N5" i="18"/>
  <c r="D5" i="68" l="1"/>
  <c r="D28" i="68" s="1"/>
  <c r="D5" i="69" s="1"/>
  <c r="D28" i="69" s="1"/>
  <c r="D5" i="70" s="1"/>
  <c r="D30" i="70" s="1"/>
  <c r="D5" i="71" s="1"/>
  <c r="D21" i="71" s="1"/>
  <c r="D5" i="72" s="1"/>
  <c r="D30" i="72" s="1"/>
  <c r="D5" i="73" s="1"/>
  <c r="D28" i="73" s="1"/>
  <c r="D5" i="74" s="1"/>
  <c r="D33" i="74" s="1"/>
  <c r="D5" i="75" s="1"/>
  <c r="D25" i="75" s="1"/>
  <c r="D5" i="76" s="1"/>
  <c r="D23" i="76" s="1"/>
  <c r="D5" i="77" s="1"/>
  <c r="D28" i="77" s="1"/>
  <c r="N6" i="18"/>
  <c r="B18" i="18"/>
  <c r="I18" i="18" l="1"/>
  <c r="K18" i="18"/>
  <c r="J18" i="18"/>
  <c r="H18" i="18"/>
  <c r="G18" i="18" l="1"/>
  <c r="F18" i="18"/>
  <c r="L18" i="18" l="1"/>
  <c r="E18" i="18" l="1"/>
  <c r="N19" i="18" s="1"/>
  <c r="N22" i="18" s="1"/>
  <c r="N20" i="18" l="1"/>
  <c r="N7" i="18"/>
  <c r="N8" i="18" s="1"/>
  <c r="N9" i="18" s="1"/>
  <c r="N10" i="18" s="1"/>
  <c r="N11" i="18" s="1"/>
  <c r="N12" i="18" s="1"/>
  <c r="N13" i="18" s="1"/>
  <c r="N14" i="18" s="1"/>
  <c r="N15" i="18" s="1"/>
  <c r="N16" i="18" s="1"/>
  <c r="N17" i="18" s="1"/>
  <c r="M22" i="18" s="1"/>
</calcChain>
</file>

<file path=xl/sharedStrings.xml><?xml version="1.0" encoding="utf-8"?>
<sst xmlns="http://schemas.openxmlformats.org/spreadsheetml/2006/main" count="1128" uniqueCount="386">
  <si>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</si>
  <si>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</si>
  <si>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</si>
  <si>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</si>
  <si>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</si>
  <si>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</si>
  <si>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</si>
  <si>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</si>
  <si>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</si>
  <si>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</si>
  <si>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</si>
  <si>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</si>
  <si>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</si>
  <si>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</si>
  <si>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</si>
  <si>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</si>
  <si>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</si>
  <si>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</si>
  <si>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</si>
  <si>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</si>
  <si>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</si>
  <si>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</si>
  <si>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</si>
  <si>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</si>
  <si>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</si>
  <si>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</si>
  <si>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</si>
  <si>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Khác</t>
  </si>
  <si>
    <t>MTQ uh</t>
  </si>
  <si>
    <t>TỔNG CỘNG SỐ DƯ CUỐI KỲ (Tại quỹ + gửi tiết kiệm)</t>
  </si>
  <si>
    <t>KHOẢN MỤC</t>
  </si>
  <si>
    <t>Note: Trong quá trình làm nếu vướng gì báo Lucky hỗ trợ!</t>
  </si>
  <si>
    <t>THÁNG 01/2025</t>
  </si>
  <si>
    <t>THÁNG 02/2025</t>
  </si>
  <si>
    <t>THÁNG 03/2025</t>
  </si>
  <si>
    <t>THÁNG 04/2025</t>
  </si>
  <si>
    <t>THÁNG 05/2025</t>
  </si>
  <si>
    <t>THÁNG 06/2025</t>
  </si>
  <si>
    <t>THÁNG 07/2025</t>
  </si>
  <si>
    <t>THÁNG 08/2025</t>
  </si>
  <si>
    <t>THÁNG 09/2025</t>
  </si>
  <si>
    <t>THÁNG 12/2025</t>
  </si>
  <si>
    <t>THÁNG 11/2025</t>
  </si>
  <si>
    <t>THÁNG 10/2025</t>
  </si>
  <si>
    <t>Dụng cụ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</si>
  <si>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</si>
  <si>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</si>
  <si>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</si>
  <si>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XÔI - BV THẬN HÀ NỘI</t>
  </si>
  <si>
    <t>TỔNG HỢP THU CHI QUỸ NỒI XÔI - BV THẬN HÀ NỘI
NĂM 2025</t>
  </si>
  <si>
    <t>02/01</t>
  </si>
  <si>
    <t>03/01</t>
  </si>
  <si>
    <t>05/01</t>
  </si>
  <si>
    <t>10/01</t>
  </si>
  <si>
    <t>12/01</t>
  </si>
  <si>
    <t>18/01</t>
  </si>
  <si>
    <t>19/01</t>
  </si>
  <si>
    <t>20/01</t>
  </si>
  <si>
    <t>28/01</t>
  </si>
  <si>
    <t>Tra lai tien gui</t>
  </si>
  <si>
    <t>DINH THI QUYNH ANH uh</t>
  </si>
  <si>
    <t>KIM DUC TOAN uh</t>
  </si>
  <si>
    <t>NTCM ck tien thit cha ngay 4125</t>
  </si>
  <si>
    <t>NGHIEM THU HUYEN uh</t>
  </si>
  <si>
    <t>BUI THI VAN TRANG uh</t>
  </si>
  <si>
    <t>Minh Nhat uh</t>
  </si>
  <si>
    <t>NTCM ck tien thit cha ngay 1112025</t>
  </si>
  <si>
    <t>NTCM ck tien thit cha ngay 181</t>
  </si>
  <si>
    <t>quy du mua lan uh</t>
  </si>
  <si>
    <t>U Dung uh</t>
  </si>
  <si>
    <t>giang ngoc va ban uh</t>
  </si>
  <si>
    <t>NGUYEN KIM DUNG uh</t>
  </si>
  <si>
    <t/>
  </si>
  <si>
    <t>Thịt/Chả</t>
  </si>
  <si>
    <t>Gạo nếp</t>
  </si>
  <si>
    <t>Ruốc</t>
  </si>
  <si>
    <t>03/02</t>
  </si>
  <si>
    <t>09/02</t>
  </si>
  <si>
    <t>13/02</t>
  </si>
  <si>
    <t>14/02</t>
  </si>
  <si>
    <t>15/02</t>
  </si>
  <si>
    <t>16/02</t>
  </si>
  <si>
    <t>21/02</t>
  </si>
  <si>
    <t>22/02</t>
  </si>
  <si>
    <t>26/02</t>
  </si>
  <si>
    <t>28/02</t>
  </si>
  <si>
    <t>Hieu Dao uh</t>
  </si>
  <si>
    <t>THU LAN ck ung ho tu tien sua Oganut</t>
  </si>
  <si>
    <t>TRUONG LE NHU QUYNH uh</t>
  </si>
  <si>
    <t>Gd 180 Mai Anh Tuan uh</t>
  </si>
  <si>
    <t>NGUYEN DIEU CHI MAI uh</t>
  </si>
  <si>
    <t>SOUPS CHUYEN TIEN SANG XOI</t>
  </si>
  <si>
    <t>Gia dinh ba Nga Huy Ngoc Nhi Phong uh</t>
  </si>
  <si>
    <t>NGUYEN THI LUOT uh</t>
  </si>
  <si>
    <t>NTCM ck tien thit cha ngay 152</t>
  </si>
  <si>
    <t>NTCM ck tien thit cha ngay 222</t>
  </si>
  <si>
    <t>Ba Ngo Thi Tuyet Ha Nam</t>
  </si>
  <si>
    <t>TRAN THI HANH uh</t>
  </si>
  <si>
    <t>Luu Thi Phuong Hoa ban Duong Huong uh</t>
  </si>
  <si>
    <t>Than Thi Thanh Hai ban Duong Huong uh</t>
  </si>
  <si>
    <t>Tran Thi Hoai Nam ban Duong Huong uh</t>
  </si>
  <si>
    <t>Bui Thi Thu Huong ban Duong Huong uh</t>
  </si>
  <si>
    <t>Nguyen Thi Bich ban Duong Huong uh</t>
  </si>
  <si>
    <t>Anh Tran Nghia Toan Thang va cac GD uh</t>
  </si>
  <si>
    <t>NTCM ck tien thuoc diet chuot</t>
  </si>
  <si>
    <t>Tran Lan Huong ban Duong Huong uh</t>
  </si>
  <si>
    <t>Tran Xuan Thuy ban Duong Huong uh</t>
  </si>
  <si>
    <t>NTCM ck tien bat thia..</t>
  </si>
  <si>
    <t>Me cua XUAN SON uh</t>
  </si>
  <si>
    <t>TRINH HAI DUY uh</t>
  </si>
  <si>
    <t>02/03</t>
  </si>
  <si>
    <t>06/03</t>
  </si>
  <si>
    <t>07/03</t>
  </si>
  <si>
    <t>09/03</t>
  </si>
  <si>
    <t>11/03</t>
  </si>
  <si>
    <t>13/03</t>
  </si>
  <si>
    <t>14/03</t>
  </si>
  <si>
    <t>15/03</t>
  </si>
  <si>
    <t>16/03</t>
  </si>
  <si>
    <t>18/03</t>
  </si>
  <si>
    <t>20/03</t>
  </si>
  <si>
    <t>23/03</t>
  </si>
  <si>
    <t>28/03</t>
  </si>
  <si>
    <t>29/03</t>
  </si>
  <si>
    <t>30/03</t>
  </si>
  <si>
    <t>NTCM ck tien gas</t>
  </si>
  <si>
    <t>NTCM ck tien thit cha ngay 13</t>
  </si>
  <si>
    <t>NTCM ck tien thit cha ngay 8325</t>
  </si>
  <si>
    <t>NTCM ck tien thit cha ngay 153</t>
  </si>
  <si>
    <t>NTCM ck tien thit cha ngay223</t>
  </si>
  <si>
    <t>NTCM ck tien thit cha ngay 293</t>
  </si>
  <si>
    <t>PHAN THI HOANG YEN uh</t>
  </si>
  <si>
    <t>PHAM THANH HIEN uh</t>
  </si>
  <si>
    <t>Em Thu Hong uh</t>
  </si>
  <si>
    <t>PHAM MINH HUONG uh</t>
  </si>
  <si>
    <t>Facebook Nguyen Nga uh</t>
  </si>
  <si>
    <t>Lop 11A5   11D4  11D6 Truong THPT Doan Thi Diem uh</t>
  </si>
  <si>
    <t>em makenlu uh</t>
  </si>
  <si>
    <t>Con NGUYEN HA VY uh</t>
  </si>
  <si>
    <t>Mai tan uh</t>
  </si>
  <si>
    <t>Nguyen Kim Thuong ban Duong Huong uh</t>
  </si>
  <si>
    <t>Nguyen Hoai Nam ban Duong Huong uh</t>
  </si>
  <si>
    <t>Ban ba Dung uh</t>
  </si>
  <si>
    <t>Ga/Gia vị</t>
  </si>
  <si>
    <t>03/04</t>
  </si>
  <si>
    <t>04/04</t>
  </si>
  <si>
    <t>05/04</t>
  </si>
  <si>
    <t>06/04</t>
  </si>
  <si>
    <t>08/04</t>
  </si>
  <si>
    <t>11/04</t>
  </si>
  <si>
    <t>12/04</t>
  </si>
  <si>
    <t>15/04</t>
  </si>
  <si>
    <t>16/04</t>
  </si>
  <si>
    <t>17/04</t>
  </si>
  <si>
    <t>19/04</t>
  </si>
  <si>
    <t>20/04</t>
  </si>
  <si>
    <t>24/04</t>
  </si>
  <si>
    <t>25/04</t>
  </si>
  <si>
    <t>26/04</t>
  </si>
  <si>
    <t>Dao Quang Nam uh</t>
  </si>
  <si>
    <t>Ba Nga Ngoc Huy Nhi Phong  vuong thua vu uh</t>
  </si>
  <si>
    <t>NTCM ck tien thit cha ngay 54</t>
  </si>
  <si>
    <t>NTCM ck tien thit cha ngay 124</t>
  </si>
  <si>
    <t>NTCM ck tien thit cha ngay 194</t>
  </si>
  <si>
    <t>NTCM ck tien thit cha ngay 2642025</t>
  </si>
  <si>
    <t>Luong Ngoc Trang uh</t>
  </si>
  <si>
    <t>LE DINH VU uh</t>
  </si>
  <si>
    <t>NGUYEN THI THAO uh</t>
  </si>
  <si>
    <t>Hang Nguyen uh</t>
  </si>
  <si>
    <t>XUAN SON uh</t>
  </si>
  <si>
    <t>PLDuong uh</t>
  </si>
  <si>
    <t>Hanh Le ban Duong Huong uh</t>
  </si>
  <si>
    <t>TRAN THI THU HONG uh</t>
  </si>
  <si>
    <t>Vuanh uh</t>
  </si>
  <si>
    <t>LA THI LAN CHUYEN TIEN EM THANH HIEN uh</t>
  </si>
  <si>
    <t>Lãi</t>
  </si>
  <si>
    <t>01/05</t>
  </si>
  <si>
    <t>02/05</t>
  </si>
  <si>
    <t>03/05</t>
  </si>
  <si>
    <t>08/05</t>
  </si>
  <si>
    <t>09/05</t>
  </si>
  <si>
    <t>12/05</t>
  </si>
  <si>
    <t>13/05</t>
  </si>
  <si>
    <t>15/05</t>
  </si>
  <si>
    <t>16/05</t>
  </si>
  <si>
    <t>17/05</t>
  </si>
  <si>
    <t>18/05</t>
  </si>
  <si>
    <t>19/05</t>
  </si>
  <si>
    <t>20/05</t>
  </si>
  <si>
    <t>22/05</t>
  </si>
  <si>
    <t>25/05</t>
  </si>
  <si>
    <t>27/05</t>
  </si>
  <si>
    <t>01/06</t>
  </si>
  <si>
    <t>Dang Thi Kim Ngan uh</t>
  </si>
  <si>
    <t>NGUYEN THI HUYEN uh</t>
  </si>
  <si>
    <t>NGUYEN THI THE THANH uh</t>
  </si>
  <si>
    <t>NTCM ck tien thit cha ngay 352025</t>
  </si>
  <si>
    <t>Gia dinh ba Nga Ngoc Huy Nhi Phong uh</t>
  </si>
  <si>
    <t>Sunny nguyet uh</t>
  </si>
  <si>
    <t>Vu Quang uh</t>
  </si>
  <si>
    <t>Thu Hong uh</t>
  </si>
  <si>
    <t>NTCM ck tien thit cha ngay 1052025 uh</t>
  </si>
  <si>
    <t>Giang ngoc chuyen tien</t>
  </si>
  <si>
    <t>Noi xoi chuyen ho chi Giang Ngoc uh noi soup</t>
  </si>
  <si>
    <t>TO THI THU HUONG uh</t>
  </si>
  <si>
    <t>NTCM ck tien thit cha ngay 1752025</t>
  </si>
  <si>
    <t>DAO THI THANH HUONG uh</t>
  </si>
  <si>
    <t>PHAM THI NGOC HUYEN uh</t>
  </si>
  <si>
    <t>NTCM ck tien thit cha ngay 24552025</t>
  </si>
  <si>
    <t>TO THANH THUY uh</t>
  </si>
  <si>
    <t>QUACH SONG KIM uh</t>
  </si>
  <si>
    <t>Phuong Uyen Gia Bao uh</t>
  </si>
  <si>
    <t>NTCM ck tien thit cha ngay 3152025</t>
  </si>
  <si>
    <t>08/06</t>
  </si>
  <si>
    <t>10/06</t>
  </si>
  <si>
    <t>14/06</t>
  </si>
  <si>
    <t>15/06</t>
  </si>
  <si>
    <t>22/06</t>
  </si>
  <si>
    <t>25/06</t>
  </si>
  <si>
    <t>26/06</t>
  </si>
  <si>
    <t>27/06</t>
  </si>
  <si>
    <t>30/06</t>
  </si>
  <si>
    <t>NTCM ck tien thit cha ngay 76</t>
  </si>
  <si>
    <t>NTCM ck tien thit cha ngay 146</t>
  </si>
  <si>
    <t>NTCM ck tien thit cha ngay 21625</t>
  </si>
  <si>
    <t>NTCM ck tien thit cha ngay 28625</t>
  </si>
  <si>
    <t>Em Hong uh</t>
  </si>
  <si>
    <t>TINYENHAAN uh</t>
  </si>
  <si>
    <t>XM va QN 180 MAT uh</t>
  </si>
  <si>
    <t>03/07</t>
  </si>
  <si>
    <t>04/07</t>
  </si>
  <si>
    <t>07/07</t>
  </si>
  <si>
    <t>08/07</t>
  </si>
  <si>
    <t>10/07</t>
  </si>
  <si>
    <t>11/07</t>
  </si>
  <si>
    <t>14/07</t>
  </si>
  <si>
    <t>17/07</t>
  </si>
  <si>
    <t>18/07</t>
  </si>
  <si>
    <t>20/07</t>
  </si>
  <si>
    <t>24/07</t>
  </si>
  <si>
    <t>25/07</t>
  </si>
  <si>
    <t>28/07</t>
  </si>
  <si>
    <t>29/07</t>
  </si>
  <si>
    <t>31/07</t>
  </si>
  <si>
    <t>Gia dinh Ba Nga Ngoc Huy Nhi Phong uh</t>
  </si>
  <si>
    <t>DAO THI HONG THUAN uh</t>
  </si>
  <si>
    <t>TRAN XUAN THUY uh</t>
  </si>
  <si>
    <t>NTCM ck tien thit cha ngay 5725 uh</t>
  </si>
  <si>
    <t>NTCM ck tien gao ngay 11725 54kg</t>
  </si>
  <si>
    <t>NTCM ck tien thit cha ngay 12725</t>
  </si>
  <si>
    <t>NTCM ck tien thit cha ngay 19725</t>
  </si>
  <si>
    <t>TRAN THI LAN HUONG uh</t>
  </si>
  <si>
    <t>NGUYEN THI XUAN SON uh</t>
  </si>
  <si>
    <t>THUAN BINH AN uh</t>
  </si>
  <si>
    <t>NTCM ck tien mua vat dung choi …</t>
  </si>
  <si>
    <t>NTCM ck tien thit cha ngay 267</t>
  </si>
  <si>
    <t>NGUYEN THI DIEU HUONG uh</t>
  </si>
  <si>
    <t>03/08</t>
  </si>
  <si>
    <t>04/08</t>
  </si>
  <si>
    <t>07/08</t>
  </si>
  <si>
    <t>08/08</t>
  </si>
  <si>
    <t>10/08</t>
  </si>
  <si>
    <t>15/08</t>
  </si>
  <si>
    <t>16/08</t>
  </si>
  <si>
    <t>18/08</t>
  </si>
  <si>
    <t>21/08</t>
  </si>
  <si>
    <t>23/08</t>
  </si>
  <si>
    <t>NTCM ck tien thit cha ngay 2825</t>
  </si>
  <si>
    <t>NTCM ck tien thit cha ngay 16825</t>
  </si>
  <si>
    <t>NTCM ck tien thit cha ngay 23825</t>
  </si>
  <si>
    <t>HOANG ANH uh</t>
  </si>
  <si>
    <t>Tran Que Anh uh</t>
  </si>
  <si>
    <t>Tran Thanh Nhan uh</t>
  </si>
  <si>
    <t>Nguyen Thi Bich uh</t>
  </si>
  <si>
    <t>Tran Huong uh</t>
  </si>
  <si>
    <t>Van Huyenn uh</t>
  </si>
  <si>
    <t>NTCM ck tien thit cha ngay 9825 uh</t>
  </si>
  <si>
    <t>LE MINH HOA uh</t>
  </si>
  <si>
    <t>HUONG HUYEN uh</t>
  </si>
  <si>
    <t>NGUYEN THI THU HIEN uh</t>
  </si>
  <si>
    <t>Phat tu le chua uh</t>
  </si>
  <si>
    <t>01/09</t>
  </si>
  <si>
    <t>04/09</t>
  </si>
  <si>
    <t>05/09</t>
  </si>
  <si>
    <t>06/09</t>
  </si>
  <si>
    <t>07/09</t>
  </si>
  <si>
    <t>08/09</t>
  </si>
  <si>
    <t>14/09</t>
  </si>
  <si>
    <t>15/09</t>
  </si>
  <si>
    <t>16/09</t>
  </si>
  <si>
    <t>20/09</t>
  </si>
  <si>
    <t>17/09</t>
  </si>
  <si>
    <t>18/09</t>
  </si>
  <si>
    <t>21/09</t>
  </si>
  <si>
    <t>22/09</t>
  </si>
  <si>
    <t>26/09</t>
  </si>
  <si>
    <t>30/09</t>
  </si>
  <si>
    <t>PHAM THANH THUY uh</t>
  </si>
  <si>
    <t>Nhom ban Hien Anh, Nguyet, Huong uh</t>
  </si>
  <si>
    <t>GD em QuanNhung uh</t>
  </si>
  <si>
    <t>NGUYEN THUY HOA uh</t>
  </si>
  <si>
    <t>PHAM DUC THINH uh</t>
  </si>
  <si>
    <t>PHAM ANH TUYET uh</t>
  </si>
  <si>
    <t>Ca si Trung Anh (500k), Giang Ngoc (500k) uh</t>
  </si>
  <si>
    <t>Tran Kim Sinh  ban Thuan Binh Anung uh</t>
  </si>
  <si>
    <t>TRAN THI MAI HUONG uh</t>
  </si>
  <si>
    <t>NTCM ck tien thit cha ngay 13925</t>
  </si>
  <si>
    <t>NTCM ck tien thit cha ngay 209</t>
  </si>
  <si>
    <t>NTCM ck tien thit cha ngay 279</t>
  </si>
  <si>
    <t>NTCM ck tien thit cha ngay 6925</t>
  </si>
  <si>
    <t>DAO HUONG uh</t>
  </si>
  <si>
    <t>GD Viet Ha uh</t>
  </si>
  <si>
    <t>XMai Qnghia uh</t>
  </si>
  <si>
    <t>Ẩn Danh uh</t>
  </si>
  <si>
    <t>vuanh uh</t>
  </si>
  <si>
    <t>Chi Huong va em Huyen uh</t>
  </si>
  <si>
    <t>06/10</t>
  </si>
  <si>
    <t>09/10</t>
  </si>
  <si>
    <t>13/10</t>
  </si>
  <si>
    <t>17/10</t>
  </si>
  <si>
    <t>19/10</t>
  </si>
  <si>
    <t>20/10</t>
  </si>
  <si>
    <t>21/10</t>
  </si>
  <si>
    <t>24/10</t>
  </si>
  <si>
    <t>25/10</t>
  </si>
  <si>
    <t>27/10</t>
  </si>
  <si>
    <t>NTCM ck tien thit cha tui ngay 410</t>
  </si>
  <si>
    <t>Em Thang uh</t>
  </si>
  <si>
    <t>Ba Nga Huy Ngoc Nhi Phong uh</t>
  </si>
  <si>
    <t>NTCM ck tien thit cha ngay 1110</t>
  </si>
  <si>
    <t>XMai QNghia 180 Mai Anh Tuan uh</t>
  </si>
  <si>
    <t>PHAMDUC HUY uh</t>
  </si>
  <si>
    <t>NTCM ck tien thit cha ngay 201025</t>
  </si>
  <si>
    <t>chau Khoi Nguyen, Thuc Anh uh</t>
  </si>
  <si>
    <t>Nguyen Thanh Nhan uh</t>
  </si>
  <si>
    <t>Benh nhan uh</t>
  </si>
  <si>
    <t>THAI THU HUONG uh</t>
  </si>
  <si>
    <t>NTCM ck tien thit cha giavi ngay 251025</t>
  </si>
  <si>
    <t>01/11</t>
  </si>
  <si>
    <t>03/11</t>
  </si>
  <si>
    <t>04/11</t>
  </si>
  <si>
    <t>08/11</t>
  </si>
  <si>
    <t>10/11</t>
  </si>
  <si>
    <t>15/11</t>
  </si>
  <si>
    <t>17/11</t>
  </si>
  <si>
    <t>18/11</t>
  </si>
  <si>
    <t>20/11</t>
  </si>
  <si>
    <t>25/11</t>
  </si>
  <si>
    <t>28/11</t>
  </si>
  <si>
    <t>Phuong Hoa ban Duong Huong uh</t>
  </si>
  <si>
    <t>NTCM ck tien thit cha 81125</t>
  </si>
  <si>
    <t>NTCM ck tien gao ngay 1411 54kg</t>
  </si>
  <si>
    <t>NGUYEN THI HOANG MAI uh</t>
  </si>
  <si>
    <t>NTCM ck tien thit cha ngay 151125</t>
  </si>
  <si>
    <t>NGUYEN THI HONG uh</t>
  </si>
  <si>
    <t>NTCM ck tien thit cha ngay 221125</t>
  </si>
  <si>
    <t>NTCM ck tien gao 108kg ngay 181125</t>
  </si>
  <si>
    <t>01/12</t>
  </si>
  <si>
    <t>04/12</t>
  </si>
  <si>
    <t>08/12</t>
  </si>
  <si>
    <t>12/12</t>
  </si>
  <si>
    <t>13/12</t>
  </si>
  <si>
    <t>14/12</t>
  </si>
  <si>
    <t>19/12</t>
  </si>
  <si>
    <t>20/12</t>
  </si>
  <si>
    <t>21/12</t>
  </si>
  <si>
    <t>22/12</t>
  </si>
  <si>
    <t>27/12</t>
  </si>
  <si>
    <t>29/12</t>
  </si>
  <si>
    <t>NTCM ck tien banh mi ngay 2012</t>
  </si>
  <si>
    <t>NTCM ck tien thit cha ngay 2012</t>
  </si>
  <si>
    <t>NTCM ck tien banh ngay 2712</t>
  </si>
  <si>
    <t>NTCM ck tien thit ngay 291125</t>
  </si>
  <si>
    <t>NTCM ck tien thit cha ngay 61225</t>
  </si>
  <si>
    <t>Chu Thi Mai Hoa uh</t>
  </si>
  <si>
    <t>LE THI THANH PHUONG uh</t>
  </si>
  <si>
    <t>Bệnh nhân uh</t>
  </si>
  <si>
    <t>e Dinh huong uh</t>
  </si>
  <si>
    <t>CHU THI MAI HOA uh</t>
  </si>
  <si>
    <t>NTCM ck tien thit cha ngay 131225</t>
  </si>
  <si>
    <t>BAO CAO CISV VIET NAM uh</t>
  </si>
  <si>
    <t>PHU HUYNH ANA C4P 2025 uh</t>
  </si>
  <si>
    <t>PH ANA C4P 2025 uh</t>
  </si>
  <si>
    <t>Khach di chua uh</t>
  </si>
  <si>
    <t>Tran Quoc Khanh uh</t>
  </si>
  <si>
    <t>NTCM ck tien thit cha ngay 2712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</si>
</sst>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7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rgb="FF00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7" fillId="0" borderId="0"/>
    <xf numFmtId="43" fontId="17" fillId="0" borderId="0" applyFont="0" applyFill="0" applyBorder="0" applyAlignment="0" applyProtection="0"/>
    <xf numFmtId="0" fontId="25" fillId="0" borderId="0"/>
    <xf numFmtId="0" fontId="26" fillId="0" borderId="0"/>
  </cellStyleXfs>
  <cellXfs count="107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6" fontId="18" fillId="0" borderId="0" xfId="1" applyNumberFormat="1" applyFont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7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18" fillId="0" borderId="1" xfId="0" applyFont="1" applyBorder="1" applyAlignment="1">
      <alignment vertical="center"/>
    </xf>
    <xf numFmtId="166" fontId="18" fillId="8" borderId="1" xfId="1" applyNumberFormat="1" applyFont="1" applyFill="1" applyBorder="1" applyAlignment="1">
      <alignment vertical="center"/>
    </xf>
    <xf numFmtId="166" fontId="18" fillId="3" borderId="1" xfId="1" applyNumberFormat="1" applyFont="1" applyFill="1" applyBorder="1" applyAlignment="1">
      <alignment vertical="center"/>
    </xf>
    <xf numFmtId="38" fontId="18" fillId="4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166" fontId="20" fillId="0" borderId="0" xfId="1" applyNumberFormat="1" applyFont="1" applyAlignment="1">
      <alignment vertical="center"/>
    </xf>
    <xf numFmtId="0" fontId="21" fillId="0" borderId="1" xfId="0" applyFont="1" applyBorder="1" applyAlignment="1">
      <alignment vertical="center"/>
    </xf>
    <xf numFmtId="166" fontId="21" fillId="8" borderId="1" xfId="0" applyNumberFormat="1" applyFont="1" applyFill="1" applyBorder="1" applyAlignment="1">
      <alignment vertical="center"/>
    </xf>
    <xf numFmtId="166" fontId="19" fillId="4" borderId="1" xfId="0" applyNumberFormat="1" applyFont="1" applyFill="1" applyBorder="1" applyAlignment="1">
      <alignment vertical="center"/>
    </xf>
    <xf numFmtId="166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6" fontId="22" fillId="6" borderId="5" xfId="0" applyNumberFormat="1" applyFont="1" applyFill="1" applyBorder="1" applyAlignment="1">
      <alignment vertical="center"/>
    </xf>
    <xf numFmtId="166" fontId="22" fillId="6" borderId="9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6" fontId="22" fillId="0" borderId="5" xfId="1" applyNumberFormat="1" applyFont="1" applyBorder="1" applyAlignment="1">
      <alignment vertical="center"/>
    </xf>
    <xf numFmtId="166" fontId="22" fillId="0" borderId="9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6" fontId="18" fillId="5" borderId="1" xfId="1" applyNumberFormat="1" applyFont="1" applyFill="1" applyBorder="1" applyAlignment="1">
      <alignment vertical="center"/>
    </xf>
    <xf numFmtId="38" fontId="20" fillId="0" borderId="0" xfId="0" applyNumberFormat="1" applyFont="1" applyAlignment="1">
      <alignment vertical="center"/>
    </xf>
    <xf numFmtId="38" fontId="23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9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left" vertical="center"/>
    </xf>
    <xf numFmtId="167" fontId="2" fillId="7" borderId="1" xfId="0" applyNumberFormat="1" applyFont="1" applyFill="1" applyBorder="1" applyAlignment="1">
      <alignment horizontal="center" vertical="center"/>
    </xf>
    <xf numFmtId="166" fontId="22" fillId="0" borderId="1" xfId="1" applyNumberFormat="1" applyFont="1" applyBorder="1" applyAlignment="1">
      <alignment vertical="center"/>
    </xf>
    <xf numFmtId="166" fontId="22" fillId="6" borderId="1" xfId="0" applyNumberFormat="1" applyFont="1" applyFill="1" applyBorder="1" applyAlignment="1">
      <alignment vertical="center"/>
    </xf>
    <xf numFmtId="0" fontId="12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15"/>
  <sheetViews>
    <sheetView zoomScale="90" zoomScaleNormal="90" workbookViewId="0">
      <pane ySplit="5" topLeftCell="A6" activePane="bottomLeft" state="frozen"/>
      <selection pane="bottomLeft" activeCell="E20" sqref="A1:E20"/>
    </sheetView>
  </sheetViews>
  <sheetFormatPr defaultColWidth="9.140625" defaultRowHeight="18" customHeight="1" x14ac:dyDescent="0.2"/>
  <cols>
    <col min="1" max="1" width="7.42578125" style="48" bestFit="1" customWidth="1"/>
    <col min="2" max="2" width="42.71093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32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v>64990822</v>
      </c>
      <c r="E5" s="58"/>
    </row>
    <row r="6" spans="1:5" s="71" customFormat="1" ht="15.75" x14ac:dyDescent="0.2">
      <c r="A6" s="67" t="s">
        <v>50</v>
      </c>
      <c r="B6" s="76" t="s">
        <v>60</v>
      </c>
      <c r="C6" s="65">
        <v>3000000</v>
      </c>
      <c r="D6" s="65" t="s">
        <v>72</v>
      </c>
      <c r="E6" s="69" t="s">
        <v>28</v>
      </c>
    </row>
    <row r="7" spans="1:5" s="71" customFormat="1" ht="15.75" customHeight="1" x14ac:dyDescent="0.2">
      <c r="A7" s="67" t="s">
        <v>51</v>
      </c>
      <c r="B7" s="76" t="s">
        <v>61</v>
      </c>
      <c r="C7" s="65">
        <v>1000000</v>
      </c>
      <c r="D7" s="65" t="s">
        <v>72</v>
      </c>
      <c r="E7" s="69" t="s">
        <v>28</v>
      </c>
    </row>
    <row r="8" spans="1:5" s="71" customFormat="1" ht="15.75" customHeight="1" x14ac:dyDescent="0.2">
      <c r="A8" s="67" t="s">
        <v>52</v>
      </c>
      <c r="B8" s="76" t="s">
        <v>62</v>
      </c>
      <c r="C8" s="65" t="s">
        <v>72</v>
      </c>
      <c r="D8" s="65">
        <v>2006000</v>
      </c>
      <c r="E8" s="70" t="s">
        <v>73</v>
      </c>
    </row>
    <row r="9" spans="1:5" s="71" customFormat="1" ht="15.75" x14ac:dyDescent="0.2">
      <c r="A9" s="67" t="s">
        <v>53</v>
      </c>
      <c r="B9" s="76" t="s">
        <v>63</v>
      </c>
      <c r="C9" s="65">
        <v>500000</v>
      </c>
      <c r="D9" s="65" t="s">
        <v>72</v>
      </c>
      <c r="E9" s="69" t="s">
        <v>28</v>
      </c>
    </row>
    <row r="10" spans="1:5" s="71" customFormat="1" ht="15.75" x14ac:dyDescent="0.2">
      <c r="A10" s="67" t="s">
        <v>53</v>
      </c>
      <c r="B10" s="76" t="s">
        <v>64</v>
      </c>
      <c r="C10" s="65">
        <v>200000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53</v>
      </c>
      <c r="B11" s="76" t="s">
        <v>65</v>
      </c>
      <c r="C11" s="65">
        <v>300000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54</v>
      </c>
      <c r="B12" s="76" t="s">
        <v>66</v>
      </c>
      <c r="C12" s="65" t="s">
        <v>72</v>
      </c>
      <c r="D12" s="65">
        <v>2060000</v>
      </c>
      <c r="E12" s="69" t="s">
        <v>73</v>
      </c>
    </row>
    <row r="13" spans="1:5" s="71" customFormat="1" ht="15.75" x14ac:dyDescent="0.2">
      <c r="A13" s="67" t="s">
        <v>55</v>
      </c>
      <c r="B13" s="76" t="s">
        <v>67</v>
      </c>
      <c r="C13" s="65" t="s">
        <v>72</v>
      </c>
      <c r="D13" s="65">
        <v>1855000</v>
      </c>
      <c r="E13" s="69" t="s">
        <v>73</v>
      </c>
    </row>
    <row r="14" spans="1:5" s="71" customFormat="1" ht="15.75" x14ac:dyDescent="0.2">
      <c r="A14" s="67" t="s">
        <v>56</v>
      </c>
      <c r="B14" s="71" t="s">
        <v>59</v>
      </c>
      <c r="C14" s="65">
        <v>5115</v>
      </c>
      <c r="D14" s="65" t="s">
        <v>72</v>
      </c>
      <c r="E14" s="69" t="s">
        <v>26</v>
      </c>
    </row>
    <row r="15" spans="1:5" s="71" customFormat="1" ht="15.75" x14ac:dyDescent="0.2">
      <c r="A15" s="67" t="s">
        <v>57</v>
      </c>
      <c r="B15" s="76" t="s">
        <v>68</v>
      </c>
      <c r="C15" s="65">
        <v>200000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57</v>
      </c>
      <c r="B16" s="76" t="s">
        <v>69</v>
      </c>
      <c r="C16" s="65">
        <v>200000</v>
      </c>
      <c r="D16" s="65" t="s">
        <v>72</v>
      </c>
      <c r="E16" s="69" t="s">
        <v>28</v>
      </c>
    </row>
    <row r="17" spans="1:66" s="71" customFormat="1" ht="15.75" x14ac:dyDescent="0.2">
      <c r="A17" s="67" t="s">
        <v>57</v>
      </c>
      <c r="B17" s="76" t="s">
        <v>70</v>
      </c>
      <c r="C17" s="65">
        <v>500000</v>
      </c>
      <c r="D17" s="65" t="s">
        <v>72</v>
      </c>
      <c r="E17" s="69" t="s">
        <v>28</v>
      </c>
    </row>
    <row r="18" spans="1:66" s="71" customFormat="1" ht="15.75" x14ac:dyDescent="0.2">
      <c r="A18" s="67" t="s">
        <v>58</v>
      </c>
      <c r="B18" s="76" t="s">
        <v>71</v>
      </c>
      <c r="C18" s="65">
        <v>300000</v>
      </c>
      <c r="D18" s="65" t="s">
        <v>72</v>
      </c>
      <c r="E18" s="69" t="s">
        <v>28</v>
      </c>
    </row>
    <row r="19" spans="1:66" s="46" customFormat="1" ht="23.25" customHeight="1" x14ac:dyDescent="0.2">
      <c r="A19" s="42"/>
      <c r="B19" s="59" t="s">
        <v>23</v>
      </c>
      <c r="C19" s="43">
        <f>SUM(C6:C18)</f>
        <v>6205115</v>
      </c>
      <c r="D19" s="43">
        <f>SUM(D6:D18)</f>
        <v>5921000</v>
      </c>
      <c r="E19" s="44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</row>
    <row r="20" spans="1:66" s="47" customFormat="1" ht="23.25" customHeight="1" x14ac:dyDescent="0.2">
      <c r="A20" s="3"/>
      <c r="B20" s="38" t="s">
        <v>24</v>
      </c>
      <c r="C20" s="29"/>
      <c r="D20" s="30">
        <f>D5+C19-D19</f>
        <v>65274937</v>
      </c>
      <c r="E20" s="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53" customFormat="1" ht="15.75" x14ac:dyDescent="0.2">
      <c r="A21" s="48"/>
      <c r="B21" s="49"/>
      <c r="C21" s="50"/>
      <c r="D21" s="51"/>
      <c r="E21" s="5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ht="15.75" x14ac:dyDescent="0.2">
      <c r="B22" s="49"/>
      <c r="C22" s="50"/>
      <c r="D22" s="51"/>
      <c r="E22" s="52"/>
    </row>
    <row r="23" spans="1:66" ht="15.75" x14ac:dyDescent="0.2">
      <c r="B23" s="49"/>
      <c r="C23" s="50"/>
      <c r="D23" s="51"/>
      <c r="E23" s="52"/>
    </row>
    <row r="24" spans="1:66" ht="15.75" x14ac:dyDescent="0.2">
      <c r="B24" s="49"/>
      <c r="C24" s="50"/>
      <c r="D24" s="51"/>
      <c r="E24" s="52"/>
    </row>
    <row r="25" spans="1:66" ht="15.75" x14ac:dyDescent="0.2">
      <c r="B25" s="49"/>
      <c r="C25" s="50"/>
      <c r="D25" s="51"/>
      <c r="E25" s="52"/>
    </row>
    <row r="26" spans="1:66" ht="15.75" x14ac:dyDescent="0.2">
      <c r="B26" s="54"/>
    </row>
    <row r="27" spans="1:66" ht="15.75" x14ac:dyDescent="0.2">
      <c r="B27" s="54"/>
    </row>
    <row r="28" spans="1:66" ht="15.75" x14ac:dyDescent="0.2">
      <c r="B28" s="54"/>
    </row>
    <row r="29" spans="1:66" ht="15.75" x14ac:dyDescent="0.2">
      <c r="B29" s="54"/>
    </row>
    <row r="30" spans="1:66" ht="15.75" x14ac:dyDescent="0.2">
      <c r="B30" s="54"/>
    </row>
    <row r="31" spans="1:66" ht="15.75" x14ac:dyDescent="0.2">
      <c r="B31" s="54"/>
    </row>
    <row r="32" spans="1:66" ht="15.75" x14ac:dyDescent="0.2">
      <c r="B32" s="54"/>
    </row>
    <row r="33" spans="2:5" ht="15.75" x14ac:dyDescent="0.2">
      <c r="B33" s="54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5.75" x14ac:dyDescent="0.2">
      <c r="B47" s="54"/>
      <c r="C47" s="1"/>
      <c r="D47" s="1"/>
      <c r="E47" s="36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</row>
    <row r="233" spans="2:5" ht="18" customHeight="1" x14ac:dyDescent="0.2">
      <c r="B233" s="54"/>
      <c r="C233" s="1"/>
    </row>
    <row r="234" spans="2:5" ht="18" customHeight="1" x14ac:dyDescent="0.2">
      <c r="B234" s="54"/>
      <c r="C234" s="1"/>
    </row>
    <row r="235" spans="2:5" ht="18" customHeight="1" x14ac:dyDescent="0.2">
      <c r="B235" s="54"/>
      <c r="C235" s="1"/>
    </row>
    <row r="236" spans="2:5" ht="18" customHeight="1" x14ac:dyDescent="0.2">
      <c r="B236" s="54"/>
      <c r="C236" s="1"/>
    </row>
    <row r="237" spans="2:5" ht="18" customHeight="1" x14ac:dyDescent="0.2">
      <c r="B237" s="54"/>
      <c r="C237" s="1"/>
      <c r="D237" s="51"/>
      <c r="E237" s="52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C241" s="1"/>
      <c r="D241" s="51"/>
      <c r="E241" s="52"/>
    </row>
    <row r="242" spans="2:5" ht="18" customHeight="1" x14ac:dyDescent="0.2">
      <c r="B242" s="54"/>
      <c r="C242" s="1"/>
      <c r="D242" s="51"/>
      <c r="E242" s="52"/>
    </row>
    <row r="243" spans="2:5" ht="18" customHeight="1" x14ac:dyDescent="0.2">
      <c r="B243" s="54"/>
      <c r="C243" s="1"/>
      <c r="D243" s="51"/>
      <c r="E243" s="52"/>
    </row>
    <row r="244" spans="2:5" ht="18" customHeight="1" x14ac:dyDescent="0.2">
      <c r="B244" s="54"/>
      <c r="C244" s="1"/>
      <c r="D244" s="51"/>
      <c r="E244" s="52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D248" s="51"/>
      <c r="E248" s="52"/>
    </row>
    <row r="249" spans="2:5" ht="18" customHeight="1" x14ac:dyDescent="0.2">
      <c r="B249" s="54"/>
      <c r="C249" s="50"/>
      <c r="D249" s="51"/>
      <c r="E249" s="52"/>
    </row>
    <row r="250" spans="2:5" ht="18" customHeight="1" x14ac:dyDescent="0.2">
      <c r="B250" s="54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C264" s="1"/>
      <c r="D264" s="51"/>
      <c r="E264" s="52"/>
    </row>
    <row r="265" spans="2:5" ht="18" customHeight="1" x14ac:dyDescent="0.2">
      <c r="B265" s="54"/>
      <c r="C265" s="1"/>
      <c r="D265" s="51"/>
      <c r="E265" s="52"/>
    </row>
    <row r="266" spans="2:5" ht="18" customHeight="1" x14ac:dyDescent="0.2">
      <c r="B266" s="54"/>
      <c r="C266" s="1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</row>
    <row r="279" spans="2:5" ht="18" customHeight="1" x14ac:dyDescent="0.2">
      <c r="B279" s="54"/>
      <c r="C279" s="1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9"/>
  <sheetViews>
    <sheetView zoomScale="90" zoomScaleNormal="90" workbookViewId="0">
      <pane ySplit="5" topLeftCell="A6" activePane="bottomLeft" state="frozen"/>
      <selection pane="bottomLeft" activeCell="D30" sqref="D30"/>
    </sheetView>
  </sheetViews>
  <sheetFormatPr defaultColWidth="9.140625" defaultRowHeight="18" customHeight="1" x14ac:dyDescent="0.2"/>
  <cols>
    <col min="1" max="1" width="7.42578125" style="48" bestFit="1" customWidth="1"/>
    <col min="2" max="2" width="44.140625" style="57" customWidth="1"/>
    <col min="3" max="3" width="14" style="55" customWidth="1"/>
    <col min="4" max="4" width="15.85546875" style="50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33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18.7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.75" customHeight="1" x14ac:dyDescent="0.2">
      <c r="A5" s="37"/>
      <c r="B5" s="38" t="s">
        <v>21</v>
      </c>
      <c r="C5" s="39"/>
      <c r="D5" s="40">
        <f>'T1'!D20</f>
        <v>65274937</v>
      </c>
      <c r="E5" s="58"/>
    </row>
    <row r="6" spans="1:5" s="71" customFormat="1" ht="18.75" customHeight="1" x14ac:dyDescent="0.2">
      <c r="A6" s="67" t="s">
        <v>76</v>
      </c>
      <c r="B6" s="68" t="s">
        <v>86</v>
      </c>
      <c r="C6" s="65">
        <v>500000</v>
      </c>
      <c r="D6" s="65" t="s">
        <v>72</v>
      </c>
      <c r="E6" s="69" t="s">
        <v>28</v>
      </c>
    </row>
    <row r="7" spans="1:5" s="71" customFormat="1" ht="18.75" customHeight="1" x14ac:dyDescent="0.2">
      <c r="A7" s="67" t="s">
        <v>77</v>
      </c>
      <c r="B7" s="68" t="s">
        <v>87</v>
      </c>
      <c r="C7" s="65">
        <v>120000</v>
      </c>
      <c r="D7" s="65" t="s">
        <v>72</v>
      </c>
      <c r="E7" s="69" t="s">
        <v>28</v>
      </c>
    </row>
    <row r="8" spans="1:5" s="71" customFormat="1" ht="18.75" customHeight="1" x14ac:dyDescent="0.2">
      <c r="A8" s="67" t="s">
        <v>77</v>
      </c>
      <c r="B8" s="68" t="s">
        <v>88</v>
      </c>
      <c r="C8" s="65">
        <v>200000</v>
      </c>
      <c r="D8" s="65" t="s">
        <v>72</v>
      </c>
      <c r="E8" s="69" t="s">
        <v>28</v>
      </c>
    </row>
    <row r="9" spans="1:5" s="71" customFormat="1" ht="18.75" customHeight="1" x14ac:dyDescent="0.2">
      <c r="A9" s="67" t="s">
        <v>77</v>
      </c>
      <c r="B9" s="68" t="s">
        <v>88</v>
      </c>
      <c r="C9" s="65">
        <v>5000</v>
      </c>
      <c r="D9" s="65" t="s">
        <v>72</v>
      </c>
      <c r="E9" s="69" t="s">
        <v>28</v>
      </c>
    </row>
    <row r="10" spans="1:5" s="71" customFormat="1" ht="18.75" customHeight="1" x14ac:dyDescent="0.2">
      <c r="A10" s="67" t="s">
        <v>78</v>
      </c>
      <c r="B10" s="68" t="s">
        <v>89</v>
      </c>
      <c r="C10" s="65">
        <v>500000</v>
      </c>
      <c r="D10" s="65" t="s">
        <v>72</v>
      </c>
      <c r="E10" s="69" t="s">
        <v>28</v>
      </c>
    </row>
    <row r="11" spans="1:5" s="71" customFormat="1" ht="18.75" customHeight="1" x14ac:dyDescent="0.2">
      <c r="A11" s="67" t="s">
        <v>78</v>
      </c>
      <c r="B11" s="68" t="s">
        <v>90</v>
      </c>
      <c r="C11" s="65">
        <v>300000</v>
      </c>
      <c r="D11" s="65" t="s">
        <v>72</v>
      </c>
      <c r="E11" s="69" t="s">
        <v>28</v>
      </c>
    </row>
    <row r="12" spans="1:5" s="71" customFormat="1" ht="18.75" customHeight="1" x14ac:dyDescent="0.2">
      <c r="A12" s="67" t="s">
        <v>79</v>
      </c>
      <c r="B12" s="68" t="s">
        <v>91</v>
      </c>
      <c r="C12" s="65">
        <v>2000000</v>
      </c>
      <c r="D12" s="65" t="s">
        <v>72</v>
      </c>
      <c r="E12" s="69" t="s">
        <v>28</v>
      </c>
    </row>
    <row r="13" spans="1:5" s="71" customFormat="1" ht="18.75" customHeight="1" x14ac:dyDescent="0.2">
      <c r="A13" s="67" t="s">
        <v>80</v>
      </c>
      <c r="B13" s="68" t="s">
        <v>92</v>
      </c>
      <c r="C13" s="65">
        <v>1000000</v>
      </c>
      <c r="D13" s="65" t="s">
        <v>72</v>
      </c>
      <c r="E13" s="69" t="s">
        <v>28</v>
      </c>
    </row>
    <row r="14" spans="1:5" s="71" customFormat="1" ht="18.75" customHeight="1" x14ac:dyDescent="0.2">
      <c r="A14" s="67" t="s">
        <v>80</v>
      </c>
      <c r="B14" s="68" t="s">
        <v>93</v>
      </c>
      <c r="C14" s="65">
        <v>200000</v>
      </c>
      <c r="D14" s="65" t="s">
        <v>72</v>
      </c>
      <c r="E14" s="69" t="s">
        <v>28</v>
      </c>
    </row>
    <row r="15" spans="1:5" s="71" customFormat="1" ht="18.75" customHeight="1" x14ac:dyDescent="0.2">
      <c r="A15" s="67" t="s">
        <v>81</v>
      </c>
      <c r="B15" s="68" t="s">
        <v>59</v>
      </c>
      <c r="C15" s="65">
        <v>5044</v>
      </c>
      <c r="D15" s="65" t="s">
        <v>72</v>
      </c>
      <c r="E15" s="69" t="s">
        <v>26</v>
      </c>
    </row>
    <row r="16" spans="1:5" s="71" customFormat="1" ht="18.75" customHeight="1" x14ac:dyDescent="0.2">
      <c r="A16" s="67" t="s">
        <v>81</v>
      </c>
      <c r="B16" s="68" t="s">
        <v>94</v>
      </c>
      <c r="C16" s="65" t="s">
        <v>72</v>
      </c>
      <c r="D16" s="65">
        <v>2010000</v>
      </c>
      <c r="E16" s="69" t="s">
        <v>73</v>
      </c>
    </row>
    <row r="17" spans="1:5" s="71" customFormat="1" ht="18.75" customHeight="1" x14ac:dyDescent="0.2">
      <c r="A17" s="67" t="s">
        <v>82</v>
      </c>
      <c r="B17" s="68" t="s">
        <v>96</v>
      </c>
      <c r="C17" s="65">
        <v>500000</v>
      </c>
      <c r="D17" s="65" t="s">
        <v>72</v>
      </c>
      <c r="E17" s="69" t="s">
        <v>28</v>
      </c>
    </row>
    <row r="18" spans="1:5" s="71" customFormat="1" ht="18.75" customHeight="1" x14ac:dyDescent="0.2">
      <c r="A18" s="67" t="s">
        <v>82</v>
      </c>
      <c r="B18" s="68" t="s">
        <v>97</v>
      </c>
      <c r="C18" s="65">
        <v>700000</v>
      </c>
      <c r="D18" s="65" t="s">
        <v>72</v>
      </c>
      <c r="E18" s="69" t="s">
        <v>28</v>
      </c>
    </row>
    <row r="19" spans="1:5" s="71" customFormat="1" ht="18.75" customHeight="1" x14ac:dyDescent="0.2">
      <c r="A19" s="67" t="s">
        <v>83</v>
      </c>
      <c r="B19" s="68" t="s">
        <v>98</v>
      </c>
      <c r="C19" s="65">
        <v>200000</v>
      </c>
      <c r="D19" s="65" t="s">
        <v>72</v>
      </c>
      <c r="E19" s="69" t="s">
        <v>28</v>
      </c>
    </row>
    <row r="20" spans="1:5" s="71" customFormat="1" ht="18.75" customHeight="1" x14ac:dyDescent="0.2">
      <c r="A20" s="67" t="s">
        <v>83</v>
      </c>
      <c r="B20" s="68" t="s">
        <v>99</v>
      </c>
      <c r="C20" s="65">
        <v>500000</v>
      </c>
      <c r="D20" s="65" t="s">
        <v>72</v>
      </c>
      <c r="E20" s="69" t="s">
        <v>28</v>
      </c>
    </row>
    <row r="21" spans="1:5" s="71" customFormat="1" ht="18.75" customHeight="1" x14ac:dyDescent="0.2">
      <c r="A21" s="67" t="s">
        <v>83</v>
      </c>
      <c r="B21" s="68" t="s">
        <v>100</v>
      </c>
      <c r="C21" s="65">
        <v>300000</v>
      </c>
      <c r="D21" s="65" t="s">
        <v>72</v>
      </c>
      <c r="E21" s="69" t="s">
        <v>28</v>
      </c>
    </row>
    <row r="22" spans="1:5" s="71" customFormat="1" ht="18.75" customHeight="1" x14ac:dyDescent="0.2">
      <c r="A22" s="67" t="s">
        <v>83</v>
      </c>
      <c r="B22" s="68" t="s">
        <v>101</v>
      </c>
      <c r="C22" s="65">
        <v>500000</v>
      </c>
      <c r="D22" s="65" t="s">
        <v>72</v>
      </c>
      <c r="E22" s="69" t="s">
        <v>28</v>
      </c>
    </row>
    <row r="23" spans="1:5" s="71" customFormat="1" ht="18.75" customHeight="1" x14ac:dyDescent="0.2">
      <c r="A23" s="67" t="s">
        <v>83</v>
      </c>
      <c r="B23" s="68" t="s">
        <v>102</v>
      </c>
      <c r="C23" s="65">
        <v>500000</v>
      </c>
      <c r="D23" s="65" t="s">
        <v>72</v>
      </c>
      <c r="E23" s="69" t="s">
        <v>28</v>
      </c>
    </row>
    <row r="24" spans="1:5" s="71" customFormat="1" ht="18.75" customHeight="1" x14ac:dyDescent="0.2">
      <c r="A24" s="67" t="s">
        <v>83</v>
      </c>
      <c r="B24" s="68" t="s">
        <v>103</v>
      </c>
      <c r="C24" s="65">
        <v>800000</v>
      </c>
      <c r="D24" s="65" t="s">
        <v>72</v>
      </c>
      <c r="E24" s="69" t="s">
        <v>28</v>
      </c>
    </row>
    <row r="25" spans="1:5" s="71" customFormat="1" ht="18.75" customHeight="1" x14ac:dyDescent="0.2">
      <c r="A25" s="67" t="s">
        <v>83</v>
      </c>
      <c r="B25" s="68" t="s">
        <v>95</v>
      </c>
      <c r="C25" s="65" t="s">
        <v>72</v>
      </c>
      <c r="D25" s="65">
        <v>1750000</v>
      </c>
      <c r="E25" s="69" t="s">
        <v>73</v>
      </c>
    </row>
    <row r="26" spans="1:5" s="71" customFormat="1" ht="18.75" customHeight="1" x14ac:dyDescent="0.2">
      <c r="A26" s="67" t="s">
        <v>83</v>
      </c>
      <c r="B26" s="68" t="s">
        <v>104</v>
      </c>
      <c r="C26" s="65" t="s">
        <v>72</v>
      </c>
      <c r="D26" s="65">
        <v>240000</v>
      </c>
      <c r="E26" s="69" t="s">
        <v>27</v>
      </c>
    </row>
    <row r="27" spans="1:5" s="71" customFormat="1" ht="18.75" customHeight="1" x14ac:dyDescent="0.2">
      <c r="A27" s="67" t="s">
        <v>83</v>
      </c>
      <c r="B27" s="68" t="s">
        <v>105</v>
      </c>
      <c r="C27" s="65">
        <v>1000000</v>
      </c>
      <c r="D27" s="65" t="s">
        <v>72</v>
      </c>
      <c r="E27" s="69" t="s">
        <v>28</v>
      </c>
    </row>
    <row r="28" spans="1:5" s="71" customFormat="1" ht="18.75" customHeight="1" x14ac:dyDescent="0.2">
      <c r="A28" s="67" t="s">
        <v>83</v>
      </c>
      <c r="B28" s="68" t="s">
        <v>106</v>
      </c>
      <c r="C28" s="65">
        <v>50000</v>
      </c>
      <c r="D28" s="65" t="s">
        <v>72</v>
      </c>
      <c r="E28" s="69" t="s">
        <v>28</v>
      </c>
    </row>
    <row r="29" spans="1:5" s="71" customFormat="1" ht="18.75" customHeight="1" x14ac:dyDescent="0.2">
      <c r="A29" s="67" t="s">
        <v>84</v>
      </c>
      <c r="B29" s="68" t="s">
        <v>107</v>
      </c>
      <c r="C29" s="65" t="s">
        <v>72</v>
      </c>
      <c r="D29" s="65">
        <v>522000</v>
      </c>
      <c r="E29" s="69" t="s">
        <v>44</v>
      </c>
    </row>
    <row r="30" spans="1:5" s="71" customFormat="1" ht="18.75" customHeight="1" x14ac:dyDescent="0.2">
      <c r="A30" s="67" t="s">
        <v>85</v>
      </c>
      <c r="B30" s="68" t="s">
        <v>108</v>
      </c>
      <c r="C30" s="65">
        <v>300000</v>
      </c>
      <c r="D30" s="65" t="s">
        <v>72</v>
      </c>
      <c r="E30" s="69" t="s">
        <v>28</v>
      </c>
    </row>
    <row r="31" spans="1:5" s="71" customFormat="1" ht="18.75" customHeight="1" x14ac:dyDescent="0.2">
      <c r="A31" s="67" t="s">
        <v>85</v>
      </c>
      <c r="B31" s="68" t="s">
        <v>109</v>
      </c>
      <c r="C31" s="65">
        <v>100000</v>
      </c>
      <c r="D31" s="65" t="s">
        <v>72</v>
      </c>
      <c r="E31" s="69" t="s">
        <v>28</v>
      </c>
    </row>
    <row r="32" spans="1:5" s="71" customFormat="1" ht="18.75" customHeight="1" x14ac:dyDescent="0.2">
      <c r="A32" s="67" t="s">
        <v>85</v>
      </c>
      <c r="B32" s="68" t="s">
        <v>65</v>
      </c>
      <c r="C32" s="65">
        <v>200000</v>
      </c>
      <c r="D32" s="65" t="s">
        <v>72</v>
      </c>
      <c r="E32" s="69" t="s">
        <v>28</v>
      </c>
    </row>
    <row r="33" spans="1:102" s="46" customFormat="1" ht="18.75" customHeight="1" x14ac:dyDescent="0.2">
      <c r="A33" s="42"/>
      <c r="B33" s="59" t="s">
        <v>23</v>
      </c>
      <c r="C33" s="43">
        <f>SUM(C6:C32)</f>
        <v>10480044</v>
      </c>
      <c r="D33" s="43">
        <f>SUM(D6:D32)</f>
        <v>4522000</v>
      </c>
      <c r="E33" s="44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</row>
    <row r="34" spans="1:102" s="47" customFormat="1" ht="18.75" customHeight="1" x14ac:dyDescent="0.2">
      <c r="A34" s="3"/>
      <c r="B34" s="38" t="s">
        <v>24</v>
      </c>
      <c r="C34" s="29"/>
      <c r="D34" s="30">
        <f>D5+C33-D33</f>
        <v>71232981</v>
      </c>
      <c r="E34" s="5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</row>
    <row r="35" spans="1:102" s="53" customFormat="1" ht="15.75" x14ac:dyDescent="0.2">
      <c r="A35" s="48"/>
      <c r="B35" s="49"/>
      <c r="C35" s="50"/>
      <c r="D35" s="51"/>
      <c r="E35" s="5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</row>
    <row r="36" spans="1:102" ht="15.75" x14ac:dyDescent="0.2">
      <c r="B36" s="49"/>
      <c r="C36" s="50"/>
      <c r="D36" s="51"/>
      <c r="E36" s="52"/>
    </row>
    <row r="37" spans="1:102" ht="15.75" x14ac:dyDescent="0.2">
      <c r="B37" s="49"/>
      <c r="C37" s="50"/>
      <c r="D37" s="51"/>
      <c r="E37" s="52"/>
    </row>
    <row r="38" spans="1:102" ht="15.75" x14ac:dyDescent="0.2">
      <c r="B38" s="49"/>
      <c r="C38" s="50"/>
      <c r="D38" s="51"/>
      <c r="E38" s="52"/>
    </row>
    <row r="39" spans="1:102" ht="15.75" x14ac:dyDescent="0.2">
      <c r="B39" s="49"/>
      <c r="C39" s="50"/>
      <c r="D39" s="51"/>
      <c r="E39" s="52"/>
    </row>
    <row r="40" spans="1:102" ht="15.75" x14ac:dyDescent="0.2">
      <c r="B40" s="54"/>
    </row>
    <row r="41" spans="1:102" ht="15.75" x14ac:dyDescent="0.2">
      <c r="B41" s="54"/>
    </row>
    <row r="42" spans="1:102" ht="15.75" x14ac:dyDescent="0.2">
      <c r="B42" s="54"/>
    </row>
    <row r="43" spans="1:102" ht="15.75" x14ac:dyDescent="0.2">
      <c r="B43" s="54"/>
    </row>
    <row r="44" spans="1:102" ht="15.75" x14ac:dyDescent="0.2">
      <c r="B44" s="54"/>
    </row>
    <row r="45" spans="1:102" ht="15.75" x14ac:dyDescent="0.2">
      <c r="B45" s="54"/>
    </row>
    <row r="46" spans="1:102" ht="15.75" x14ac:dyDescent="0.2">
      <c r="B46" s="54"/>
    </row>
    <row r="47" spans="1:102" ht="15.75" x14ac:dyDescent="0.2">
      <c r="B47" s="54"/>
    </row>
    <row r="48" spans="1:102" ht="15.75" x14ac:dyDescent="0.2">
      <c r="B48" s="54"/>
    </row>
    <row r="49" spans="2:5" ht="15.75" x14ac:dyDescent="0.2">
      <c r="B49" s="54"/>
    </row>
    <row r="50" spans="2:5" ht="15.75" x14ac:dyDescent="0.2">
      <c r="B50" s="54"/>
    </row>
    <row r="51" spans="2:5" ht="15.75" x14ac:dyDescent="0.2">
      <c r="B51" s="54"/>
    </row>
    <row r="52" spans="2:5" ht="15.75" x14ac:dyDescent="0.2">
      <c r="B52" s="54"/>
    </row>
    <row r="53" spans="2:5" ht="15.75" x14ac:dyDescent="0.2">
      <c r="B53" s="54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5.75" x14ac:dyDescent="0.2">
      <c r="B64" s="54"/>
      <c r="C64" s="1"/>
      <c r="D64" s="1"/>
      <c r="E64" s="36"/>
    </row>
    <row r="65" spans="2:5" ht="15.75" x14ac:dyDescent="0.2">
      <c r="B65" s="54"/>
      <c r="C65" s="1"/>
      <c r="D65" s="1"/>
      <c r="E65" s="36"/>
    </row>
    <row r="66" spans="2:5" ht="15.75" x14ac:dyDescent="0.2">
      <c r="B66" s="54"/>
      <c r="C66" s="1"/>
      <c r="D66" s="1"/>
      <c r="E66" s="36"/>
    </row>
    <row r="67" spans="2:5" ht="15.75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</row>
    <row r="248" spans="2:5" ht="18" customHeight="1" x14ac:dyDescent="0.2">
      <c r="B248" s="54"/>
      <c r="C248" s="1"/>
    </row>
    <row r="249" spans="2:5" ht="18" customHeight="1" x14ac:dyDescent="0.2">
      <c r="B249" s="54"/>
      <c r="C249" s="1"/>
    </row>
    <row r="250" spans="2:5" ht="18" customHeight="1" x14ac:dyDescent="0.2">
      <c r="B250" s="54"/>
      <c r="C250" s="1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C258" s="1"/>
      <c r="D258" s="51"/>
      <c r="E258" s="52"/>
    </row>
    <row r="259" spans="2:5" ht="18" customHeight="1" x14ac:dyDescent="0.2">
      <c r="B259" s="54"/>
      <c r="C259" s="1"/>
      <c r="D259" s="51"/>
      <c r="E259" s="52"/>
    </row>
    <row r="260" spans="2:5" ht="18" customHeight="1" x14ac:dyDescent="0.2">
      <c r="B260" s="54"/>
      <c r="C260" s="1"/>
      <c r="D260" s="51"/>
      <c r="E260" s="52"/>
    </row>
    <row r="261" spans="2:5" ht="18" customHeight="1" x14ac:dyDescent="0.2">
      <c r="B261" s="54"/>
      <c r="C261" s="1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C263" s="50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D274" s="51"/>
      <c r="E274" s="52"/>
    </row>
    <row r="275" spans="2:5" ht="18" customHeight="1" x14ac:dyDescent="0.2">
      <c r="B275" s="54"/>
      <c r="D275" s="51"/>
      <c r="E275" s="52"/>
    </row>
    <row r="276" spans="2:5" ht="18" customHeight="1" x14ac:dyDescent="0.2">
      <c r="B276" s="54"/>
      <c r="D276" s="51"/>
      <c r="E276" s="52"/>
    </row>
    <row r="277" spans="2:5" ht="18" customHeight="1" x14ac:dyDescent="0.2">
      <c r="B277" s="54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  <c r="D288" s="51"/>
      <c r="E288" s="52"/>
    </row>
    <row r="289" spans="2:5" ht="18" customHeight="1" x14ac:dyDescent="0.2">
      <c r="B289" s="54"/>
      <c r="C289" s="1"/>
      <c r="D289" s="51"/>
      <c r="E289" s="52"/>
    </row>
    <row r="290" spans="2:5" ht="18" customHeight="1" x14ac:dyDescent="0.2">
      <c r="B290" s="54"/>
      <c r="C290" s="1"/>
      <c r="D290" s="51"/>
      <c r="E290" s="52"/>
    </row>
    <row r="291" spans="2:5" ht="18" customHeight="1" x14ac:dyDescent="0.2">
      <c r="B291" s="54"/>
      <c r="C291" s="1"/>
      <c r="D291" s="51"/>
      <c r="E291" s="52"/>
    </row>
    <row r="292" spans="2:5" ht="18" customHeight="1" x14ac:dyDescent="0.2">
      <c r="B292" s="54"/>
      <c r="C292" s="1"/>
    </row>
    <row r="293" spans="2:5" ht="18" customHeight="1" x14ac:dyDescent="0.2">
      <c r="B293" s="54"/>
      <c r="C293" s="1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3"/>
  <sheetViews>
    <sheetView zoomScale="90" zoomScaleNormal="90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57.5703125" style="57" customWidth="1"/>
    <col min="3" max="3" width="14" style="55" customWidth="1"/>
    <col min="4" max="4" width="15.85546875" style="50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34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'T2'!D34</f>
        <v>71232981</v>
      </c>
      <c r="E5" s="58"/>
    </row>
    <row r="6" spans="1:5" s="71" customFormat="1" ht="17.25" customHeight="1" x14ac:dyDescent="0.2">
      <c r="A6" s="67" t="s">
        <v>110</v>
      </c>
      <c r="B6" s="68" t="s">
        <v>125</v>
      </c>
      <c r="C6" s="65" t="s">
        <v>72</v>
      </c>
      <c r="D6" s="65">
        <v>760000</v>
      </c>
      <c r="E6" s="69" t="s">
        <v>143</v>
      </c>
    </row>
    <row r="7" spans="1:5" s="71" customFormat="1" ht="17.25" customHeight="1" x14ac:dyDescent="0.2">
      <c r="A7" s="67" t="s">
        <v>110</v>
      </c>
      <c r="B7" s="68" t="s">
        <v>126</v>
      </c>
      <c r="C7" s="65" t="s">
        <v>72</v>
      </c>
      <c r="D7" s="65">
        <v>1750000</v>
      </c>
      <c r="E7" s="69" t="s">
        <v>73</v>
      </c>
    </row>
    <row r="8" spans="1:5" s="71" customFormat="1" ht="17.25" customHeight="1" x14ac:dyDescent="0.2">
      <c r="A8" s="67" t="s">
        <v>111</v>
      </c>
      <c r="B8" s="68" t="s">
        <v>63</v>
      </c>
      <c r="C8" s="65">
        <v>500000</v>
      </c>
      <c r="D8" s="65" t="s">
        <v>72</v>
      </c>
      <c r="E8" s="70" t="s">
        <v>28</v>
      </c>
    </row>
    <row r="9" spans="1:5" s="71" customFormat="1" ht="17.25" customHeight="1" x14ac:dyDescent="0.2">
      <c r="A9" s="67" t="s">
        <v>112</v>
      </c>
      <c r="B9" s="68" t="s">
        <v>131</v>
      </c>
      <c r="C9" s="65">
        <v>500000</v>
      </c>
      <c r="D9" s="65" t="s">
        <v>72</v>
      </c>
      <c r="E9" s="70" t="s">
        <v>28</v>
      </c>
    </row>
    <row r="10" spans="1:5" s="71" customFormat="1" ht="17.25" customHeight="1" x14ac:dyDescent="0.2">
      <c r="A10" s="67" t="s">
        <v>112</v>
      </c>
      <c r="B10" s="68" t="s">
        <v>132</v>
      </c>
      <c r="C10" s="65">
        <v>500000</v>
      </c>
      <c r="D10" s="65" t="s">
        <v>72</v>
      </c>
      <c r="E10" s="70" t="s">
        <v>28</v>
      </c>
    </row>
    <row r="11" spans="1:5" s="71" customFormat="1" ht="17.25" customHeight="1" x14ac:dyDescent="0.2">
      <c r="A11" s="67" t="s">
        <v>113</v>
      </c>
      <c r="B11" s="68" t="s">
        <v>127</v>
      </c>
      <c r="C11" s="65" t="s">
        <v>72</v>
      </c>
      <c r="D11" s="65">
        <v>1800000</v>
      </c>
      <c r="E11" s="70" t="s">
        <v>73</v>
      </c>
    </row>
    <row r="12" spans="1:5" s="71" customFormat="1" ht="17.25" customHeight="1" x14ac:dyDescent="0.2">
      <c r="A12" s="67" t="s">
        <v>114</v>
      </c>
      <c r="B12" s="68" t="s">
        <v>133</v>
      </c>
      <c r="C12" s="65">
        <v>500000</v>
      </c>
      <c r="D12" s="65" t="s">
        <v>72</v>
      </c>
      <c r="E12" s="70" t="s">
        <v>28</v>
      </c>
    </row>
    <row r="13" spans="1:5" s="71" customFormat="1" ht="17.25" customHeight="1" x14ac:dyDescent="0.2">
      <c r="A13" s="67" t="s">
        <v>115</v>
      </c>
      <c r="B13" s="68" t="s">
        <v>134</v>
      </c>
      <c r="C13" s="65">
        <v>500000</v>
      </c>
      <c r="D13" s="65" t="s">
        <v>72</v>
      </c>
      <c r="E13" s="70" t="s">
        <v>28</v>
      </c>
    </row>
    <row r="14" spans="1:5" s="71" customFormat="1" ht="17.25" customHeight="1" x14ac:dyDescent="0.2">
      <c r="A14" s="67" t="s">
        <v>116</v>
      </c>
      <c r="B14" s="68" t="s">
        <v>64</v>
      </c>
      <c r="C14" s="65">
        <v>200000</v>
      </c>
      <c r="D14" s="65" t="s">
        <v>72</v>
      </c>
      <c r="E14" s="70" t="s">
        <v>28</v>
      </c>
    </row>
    <row r="15" spans="1:5" s="71" customFormat="1" ht="17.25" customHeight="1" x14ac:dyDescent="0.2">
      <c r="A15" s="67" t="s">
        <v>116</v>
      </c>
      <c r="B15" s="68" t="s">
        <v>135</v>
      </c>
      <c r="C15" s="65">
        <v>500000</v>
      </c>
      <c r="D15" s="65" t="s">
        <v>72</v>
      </c>
      <c r="E15" s="70" t="s">
        <v>28</v>
      </c>
    </row>
    <row r="16" spans="1:5" s="71" customFormat="1" ht="17.25" customHeight="1" x14ac:dyDescent="0.2">
      <c r="A16" s="67" t="s">
        <v>117</v>
      </c>
      <c r="B16" s="68" t="s">
        <v>136</v>
      </c>
      <c r="C16" s="65">
        <v>3500000</v>
      </c>
      <c r="D16" s="65" t="s">
        <v>72</v>
      </c>
      <c r="E16" s="70" t="s">
        <v>28</v>
      </c>
    </row>
    <row r="17" spans="1:102" s="71" customFormat="1" ht="17.25" customHeight="1" x14ac:dyDescent="0.2">
      <c r="A17" s="67" t="s">
        <v>118</v>
      </c>
      <c r="B17" s="71" t="s">
        <v>59</v>
      </c>
      <c r="C17" s="65">
        <v>5359</v>
      </c>
      <c r="D17" s="65" t="s">
        <v>72</v>
      </c>
      <c r="E17" s="69" t="s">
        <v>26</v>
      </c>
    </row>
    <row r="18" spans="1:102" s="71" customFormat="1" ht="17.25" customHeight="1" x14ac:dyDescent="0.2">
      <c r="A18" s="67" t="s">
        <v>119</v>
      </c>
      <c r="B18" s="68" t="s">
        <v>137</v>
      </c>
      <c r="C18" s="65">
        <v>1000000</v>
      </c>
      <c r="D18" s="65" t="s">
        <v>72</v>
      </c>
      <c r="E18" s="70" t="s">
        <v>28</v>
      </c>
    </row>
    <row r="19" spans="1:102" s="71" customFormat="1" ht="17.25" customHeight="1" x14ac:dyDescent="0.2">
      <c r="A19" s="67" t="s">
        <v>119</v>
      </c>
      <c r="B19" s="68" t="s">
        <v>128</v>
      </c>
      <c r="C19" s="65" t="s">
        <v>72</v>
      </c>
      <c r="D19" s="65">
        <v>1800000</v>
      </c>
      <c r="E19" s="69" t="s">
        <v>73</v>
      </c>
    </row>
    <row r="20" spans="1:102" s="71" customFormat="1" ht="17.25" customHeight="1" x14ac:dyDescent="0.2">
      <c r="A20" s="67" t="s">
        <v>120</v>
      </c>
      <c r="B20" s="68" t="s">
        <v>138</v>
      </c>
      <c r="C20" s="65">
        <v>1000000</v>
      </c>
      <c r="D20" s="65" t="s">
        <v>72</v>
      </c>
      <c r="E20" s="70" t="s">
        <v>28</v>
      </c>
    </row>
    <row r="21" spans="1:102" s="71" customFormat="1" ht="17.25" customHeight="1" x14ac:dyDescent="0.2">
      <c r="A21" s="67" t="s">
        <v>121</v>
      </c>
      <c r="B21" s="68" t="s">
        <v>129</v>
      </c>
      <c r="C21" s="65" t="s">
        <v>72</v>
      </c>
      <c r="D21" s="65">
        <v>1800000</v>
      </c>
      <c r="E21" s="69" t="s">
        <v>73</v>
      </c>
    </row>
    <row r="22" spans="1:102" s="71" customFormat="1" ht="17.25" customHeight="1" x14ac:dyDescent="0.2">
      <c r="A22" s="67" t="s">
        <v>122</v>
      </c>
      <c r="B22" s="68" t="s">
        <v>139</v>
      </c>
      <c r="C22" s="65">
        <v>580000</v>
      </c>
      <c r="D22" s="65" t="s">
        <v>72</v>
      </c>
      <c r="E22" s="70" t="s">
        <v>28</v>
      </c>
    </row>
    <row r="23" spans="1:102" s="71" customFormat="1" ht="17.25" customHeight="1" x14ac:dyDescent="0.2">
      <c r="A23" s="67" t="s">
        <v>123</v>
      </c>
      <c r="B23" s="68" t="s">
        <v>140</v>
      </c>
      <c r="C23" s="65">
        <v>200000</v>
      </c>
      <c r="D23" s="65" t="s">
        <v>72</v>
      </c>
      <c r="E23" s="70" t="s">
        <v>28</v>
      </c>
    </row>
    <row r="24" spans="1:102" s="71" customFormat="1" ht="17.25" customHeight="1" x14ac:dyDescent="0.2">
      <c r="A24" s="67" t="s">
        <v>123</v>
      </c>
      <c r="B24" s="68" t="s">
        <v>142</v>
      </c>
      <c r="C24" s="65">
        <v>200000</v>
      </c>
      <c r="D24" s="65" t="s">
        <v>72</v>
      </c>
      <c r="E24" s="70" t="s">
        <v>28</v>
      </c>
    </row>
    <row r="25" spans="1:102" s="71" customFormat="1" ht="17.25" customHeight="1" x14ac:dyDescent="0.2">
      <c r="A25" s="67" t="s">
        <v>123</v>
      </c>
      <c r="B25" s="68" t="s">
        <v>141</v>
      </c>
      <c r="C25" s="65">
        <v>200000</v>
      </c>
      <c r="D25" s="65" t="s">
        <v>72</v>
      </c>
      <c r="E25" s="70" t="s">
        <v>28</v>
      </c>
    </row>
    <row r="26" spans="1:102" s="71" customFormat="1" ht="17.25" customHeight="1" x14ac:dyDescent="0.2">
      <c r="A26" s="67" t="s">
        <v>124</v>
      </c>
      <c r="B26" s="68" t="s">
        <v>130</v>
      </c>
      <c r="C26" s="65" t="s">
        <v>72</v>
      </c>
      <c r="D26" s="65">
        <v>1800000</v>
      </c>
      <c r="E26" s="69" t="s">
        <v>73</v>
      </c>
    </row>
    <row r="27" spans="1:102" s="46" customFormat="1" ht="23.25" customHeight="1" x14ac:dyDescent="0.2">
      <c r="A27" s="42"/>
      <c r="B27" s="59" t="s">
        <v>23</v>
      </c>
      <c r="C27" s="43">
        <f>SUM(C6:C26)</f>
        <v>9885359</v>
      </c>
      <c r="D27" s="43">
        <f>SUM(D6:D26)</f>
        <v>9710000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</row>
    <row r="28" spans="1:102" s="47" customFormat="1" ht="23.25" customHeight="1" x14ac:dyDescent="0.2">
      <c r="A28" s="3"/>
      <c r="B28" s="38" t="s">
        <v>24</v>
      </c>
      <c r="C28" s="29"/>
      <c r="D28" s="30">
        <f>D5+C27-D27</f>
        <v>71408340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</row>
    <row r="29" spans="1:102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</row>
    <row r="30" spans="1:102" ht="15.75" x14ac:dyDescent="0.2">
      <c r="B30" s="49"/>
      <c r="C30" s="50"/>
      <c r="D30" s="51"/>
      <c r="E30" s="52"/>
    </row>
    <row r="31" spans="1:102" ht="15.75" x14ac:dyDescent="0.2">
      <c r="B31" s="49"/>
      <c r="C31" s="50"/>
      <c r="D31" s="51"/>
      <c r="E31" s="52"/>
    </row>
    <row r="32" spans="1:102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3"/>
  <sheetViews>
    <sheetView zoomScale="90" zoomScaleNormal="90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50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35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'T3'!D28</f>
        <v>71408340</v>
      </c>
      <c r="E5" s="58"/>
    </row>
    <row r="6" spans="1:5" s="71" customFormat="1" ht="15.75" x14ac:dyDescent="0.2">
      <c r="A6" s="67" t="s">
        <v>144</v>
      </c>
      <c r="B6" s="68" t="s">
        <v>159</v>
      </c>
      <c r="C6" s="65">
        <v>500000</v>
      </c>
      <c r="D6" s="65" t="s">
        <v>72</v>
      </c>
      <c r="E6" s="69" t="s">
        <v>28</v>
      </c>
    </row>
    <row r="7" spans="1:5" s="71" customFormat="1" ht="15.75" x14ac:dyDescent="0.2">
      <c r="A7" s="67" t="s">
        <v>145</v>
      </c>
      <c r="B7" s="68" t="s">
        <v>160</v>
      </c>
      <c r="C7" s="65">
        <v>1000000</v>
      </c>
      <c r="D7" s="65" t="s">
        <v>72</v>
      </c>
      <c r="E7" s="69" t="s">
        <v>28</v>
      </c>
    </row>
    <row r="8" spans="1:5" s="71" customFormat="1" ht="15.75" x14ac:dyDescent="0.2">
      <c r="A8" s="67" t="s">
        <v>146</v>
      </c>
      <c r="B8" s="68" t="s">
        <v>161</v>
      </c>
      <c r="C8" s="65" t="s">
        <v>72</v>
      </c>
      <c r="D8" s="65">
        <v>1800000</v>
      </c>
      <c r="E8" s="70" t="s">
        <v>73</v>
      </c>
    </row>
    <row r="9" spans="1:5" s="71" customFormat="1" ht="15.75" x14ac:dyDescent="0.2">
      <c r="A9" s="67" t="s">
        <v>147</v>
      </c>
      <c r="B9" s="68" t="s">
        <v>165</v>
      </c>
      <c r="C9" s="65">
        <v>1800000</v>
      </c>
      <c r="D9" s="65" t="s">
        <v>72</v>
      </c>
      <c r="E9" s="69" t="s">
        <v>28</v>
      </c>
    </row>
    <row r="10" spans="1:5" s="71" customFormat="1" ht="15.75" x14ac:dyDescent="0.2">
      <c r="A10" s="67" t="s">
        <v>148</v>
      </c>
      <c r="B10" s="68" t="s">
        <v>167</v>
      </c>
      <c r="C10" s="65">
        <v>400000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149</v>
      </c>
      <c r="B11" s="68" t="s">
        <v>168</v>
      </c>
      <c r="C11" s="65">
        <v>500000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149</v>
      </c>
      <c r="B12" s="68" t="s">
        <v>28</v>
      </c>
      <c r="C12" s="65">
        <v>500000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150</v>
      </c>
      <c r="B13" s="68" t="s">
        <v>166</v>
      </c>
      <c r="C13" s="65">
        <v>500000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150</v>
      </c>
      <c r="B14" s="68" t="s">
        <v>169</v>
      </c>
      <c r="C14" s="65">
        <v>100000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150</v>
      </c>
      <c r="B15" s="68" t="s">
        <v>162</v>
      </c>
      <c r="C15" s="65" t="s">
        <v>72</v>
      </c>
      <c r="D15" s="65">
        <v>1800000</v>
      </c>
      <c r="E15" s="69" t="s">
        <v>73</v>
      </c>
    </row>
    <row r="16" spans="1:5" s="71" customFormat="1" ht="15.75" x14ac:dyDescent="0.2">
      <c r="A16" s="67" t="s">
        <v>151</v>
      </c>
      <c r="B16" s="68" t="s">
        <v>170</v>
      </c>
      <c r="C16" s="65">
        <v>1000000</v>
      </c>
      <c r="D16" s="65" t="s">
        <v>72</v>
      </c>
      <c r="E16" s="69" t="s">
        <v>28</v>
      </c>
    </row>
    <row r="17" spans="1:102" s="71" customFormat="1" ht="15.75" x14ac:dyDescent="0.2">
      <c r="A17" s="67" t="s">
        <v>151</v>
      </c>
      <c r="B17" s="68" t="s">
        <v>171</v>
      </c>
      <c r="C17" s="65">
        <v>500000</v>
      </c>
      <c r="D17" s="65" t="s">
        <v>72</v>
      </c>
      <c r="E17" s="69" t="s">
        <v>28</v>
      </c>
    </row>
    <row r="18" spans="1:102" s="71" customFormat="1" ht="15.75" x14ac:dyDescent="0.2">
      <c r="A18" s="67" t="s">
        <v>152</v>
      </c>
      <c r="B18" s="68" t="s">
        <v>172</v>
      </c>
      <c r="C18" s="65">
        <v>300000</v>
      </c>
      <c r="D18" s="65" t="s">
        <v>72</v>
      </c>
      <c r="E18" s="69" t="s">
        <v>28</v>
      </c>
    </row>
    <row r="19" spans="1:102" s="71" customFormat="1" ht="15.75" x14ac:dyDescent="0.2">
      <c r="A19" s="67" t="s">
        <v>153</v>
      </c>
      <c r="B19" s="68" t="s">
        <v>61</v>
      </c>
      <c r="C19" s="65">
        <v>1000000</v>
      </c>
      <c r="D19" s="65" t="s">
        <v>72</v>
      </c>
      <c r="E19" s="69" t="s">
        <v>28</v>
      </c>
    </row>
    <row r="20" spans="1:102" s="71" customFormat="1" ht="15.75" x14ac:dyDescent="0.2">
      <c r="A20" s="67" t="s">
        <v>153</v>
      </c>
      <c r="B20" s="68" t="s">
        <v>28</v>
      </c>
      <c r="C20" s="65">
        <v>300000</v>
      </c>
      <c r="D20" s="65" t="s">
        <v>72</v>
      </c>
      <c r="E20" s="69" t="s">
        <v>28</v>
      </c>
    </row>
    <row r="21" spans="1:102" s="71" customFormat="1" ht="15.75" x14ac:dyDescent="0.2">
      <c r="A21" s="67" t="s">
        <v>154</v>
      </c>
      <c r="B21" s="68" t="s">
        <v>163</v>
      </c>
      <c r="C21" s="65" t="s">
        <v>72</v>
      </c>
      <c r="D21" s="65">
        <v>1800000</v>
      </c>
      <c r="E21" s="69" t="s">
        <v>73</v>
      </c>
    </row>
    <row r="22" spans="1:102" s="71" customFormat="1" ht="15.75" x14ac:dyDescent="0.2">
      <c r="A22" s="67" t="s">
        <v>155</v>
      </c>
      <c r="B22" s="68" t="s">
        <v>175</v>
      </c>
      <c r="C22" s="65">
        <v>7010</v>
      </c>
      <c r="D22" s="65" t="s">
        <v>72</v>
      </c>
      <c r="E22" s="69" t="s">
        <v>26</v>
      </c>
    </row>
    <row r="23" spans="1:102" s="71" customFormat="1" ht="15.75" x14ac:dyDescent="0.2">
      <c r="A23" s="67" t="s">
        <v>156</v>
      </c>
      <c r="B23" s="68" t="s">
        <v>173</v>
      </c>
      <c r="C23" s="65">
        <v>200000</v>
      </c>
      <c r="D23" s="65" t="s">
        <v>72</v>
      </c>
      <c r="E23" s="69" t="s">
        <v>28</v>
      </c>
    </row>
    <row r="24" spans="1:102" s="71" customFormat="1" ht="31.5" x14ac:dyDescent="0.2">
      <c r="A24" s="67" t="s">
        <v>156</v>
      </c>
      <c r="B24" s="68" t="s">
        <v>174</v>
      </c>
      <c r="C24" s="65">
        <v>1000000</v>
      </c>
      <c r="D24" s="65" t="s">
        <v>72</v>
      </c>
      <c r="E24" s="69" t="s">
        <v>28</v>
      </c>
    </row>
    <row r="25" spans="1:102" s="71" customFormat="1" ht="15.75" x14ac:dyDescent="0.2">
      <c r="A25" s="67" t="s">
        <v>157</v>
      </c>
      <c r="B25" s="68" t="s">
        <v>64</v>
      </c>
      <c r="C25" s="65">
        <v>200000</v>
      </c>
      <c r="D25" s="65" t="s">
        <v>72</v>
      </c>
      <c r="E25" s="69" t="s">
        <v>28</v>
      </c>
    </row>
    <row r="26" spans="1:102" s="71" customFormat="1" ht="15.75" x14ac:dyDescent="0.2">
      <c r="A26" s="67" t="s">
        <v>158</v>
      </c>
      <c r="B26" s="68" t="s">
        <v>164</v>
      </c>
      <c r="C26" s="65" t="s">
        <v>72</v>
      </c>
      <c r="D26" s="65">
        <v>1800000</v>
      </c>
      <c r="E26" s="69" t="s">
        <v>73</v>
      </c>
    </row>
    <row r="27" spans="1:102" s="46" customFormat="1" ht="23.25" customHeight="1" x14ac:dyDescent="0.2">
      <c r="A27" s="42"/>
      <c r="B27" s="59" t="s">
        <v>23</v>
      </c>
      <c r="C27" s="43">
        <f>SUM(C6:C26)</f>
        <v>9807010</v>
      </c>
      <c r="D27" s="43">
        <f>SUM(D6:D26)</f>
        <v>7200000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</row>
    <row r="28" spans="1:102" s="47" customFormat="1" ht="23.25" customHeight="1" x14ac:dyDescent="0.2">
      <c r="A28" s="3"/>
      <c r="B28" s="38" t="s">
        <v>24</v>
      </c>
      <c r="C28" s="29"/>
      <c r="D28" s="30">
        <f>D5+C27-D27</f>
        <v>74015350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</row>
    <row r="29" spans="1:102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</row>
    <row r="30" spans="1:102" ht="15.75" x14ac:dyDescent="0.2">
      <c r="B30" s="49"/>
      <c r="C30" s="50"/>
      <c r="D30" s="51"/>
      <c r="E30" s="52"/>
    </row>
    <row r="31" spans="1:102" ht="15.75" x14ac:dyDescent="0.2">
      <c r="B31" s="49"/>
      <c r="C31" s="50"/>
      <c r="D31" s="51"/>
      <c r="E31" s="52"/>
    </row>
    <row r="32" spans="1:102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5"/>
  <sheetViews>
    <sheetView zoomScale="90" zoomScaleNormal="90" workbookViewId="0">
      <pane ySplit="5" topLeftCell="A6" activePane="bottomLeft" state="frozen"/>
      <selection pane="bottomLeft" activeCell="E30" sqref="A1:E30"/>
    </sheetView>
  </sheetViews>
  <sheetFormatPr defaultColWidth="9.140625" defaultRowHeight="18" customHeight="1" x14ac:dyDescent="0.2"/>
  <cols>
    <col min="1" max="1" width="7.42578125" style="48" bestFit="1" customWidth="1"/>
    <col min="2" max="2" width="46.140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36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7" t="s">
        <v>3</v>
      </c>
      <c r="B4" s="77" t="s">
        <v>2</v>
      </c>
      <c r="C4" s="77" t="s">
        <v>1</v>
      </c>
      <c r="D4" s="77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78"/>
      <c r="D5" s="78">
        <f>'T4'!D28</f>
        <v>74015350</v>
      </c>
      <c r="E5" s="58"/>
    </row>
    <row r="6" spans="1:5" s="71" customFormat="1" ht="15.75" x14ac:dyDescent="0.2">
      <c r="A6" s="67" t="s">
        <v>176</v>
      </c>
      <c r="B6" s="68" t="s">
        <v>193</v>
      </c>
      <c r="C6" s="65">
        <v>500000</v>
      </c>
      <c r="D6" s="65" t="s">
        <v>72</v>
      </c>
      <c r="E6" s="69" t="s">
        <v>28</v>
      </c>
    </row>
    <row r="7" spans="1:5" s="71" customFormat="1" ht="15.75" x14ac:dyDescent="0.2">
      <c r="A7" s="67" t="s">
        <v>176</v>
      </c>
      <c r="B7" s="68" t="s">
        <v>194</v>
      </c>
      <c r="C7" s="65">
        <v>500000</v>
      </c>
      <c r="D7" s="65" t="s">
        <v>72</v>
      </c>
      <c r="E7" s="69" t="s">
        <v>28</v>
      </c>
    </row>
    <row r="8" spans="1:5" s="71" customFormat="1" ht="15.75" x14ac:dyDescent="0.2">
      <c r="A8" s="67" t="s">
        <v>177</v>
      </c>
      <c r="B8" s="68" t="s">
        <v>195</v>
      </c>
      <c r="C8" s="65">
        <v>500000</v>
      </c>
      <c r="D8" s="65" t="s">
        <v>72</v>
      </c>
      <c r="E8" s="69" t="s">
        <v>28</v>
      </c>
    </row>
    <row r="9" spans="1:5" s="71" customFormat="1" ht="15.75" x14ac:dyDescent="0.2">
      <c r="A9" s="67" t="s">
        <v>178</v>
      </c>
      <c r="B9" s="68" t="s">
        <v>196</v>
      </c>
      <c r="C9" s="65" t="s">
        <v>72</v>
      </c>
      <c r="D9" s="65">
        <v>1800000</v>
      </c>
      <c r="E9" s="70" t="s">
        <v>73</v>
      </c>
    </row>
    <row r="10" spans="1:5" s="71" customFormat="1" ht="15.75" x14ac:dyDescent="0.2">
      <c r="A10" s="67" t="s">
        <v>179</v>
      </c>
      <c r="B10" s="68" t="s">
        <v>197</v>
      </c>
      <c r="C10" s="65">
        <v>1000000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179</v>
      </c>
      <c r="B11" s="68" t="s">
        <v>198</v>
      </c>
      <c r="C11" s="65">
        <v>500000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180</v>
      </c>
      <c r="B12" s="68" t="s">
        <v>65</v>
      </c>
      <c r="C12" s="65">
        <v>300000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180</v>
      </c>
      <c r="B13" s="68" t="s">
        <v>199</v>
      </c>
      <c r="C13" s="65">
        <v>1000000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180</v>
      </c>
      <c r="B14" s="68" t="s">
        <v>200</v>
      </c>
      <c r="C14" s="65">
        <v>300000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181</v>
      </c>
      <c r="B15" s="68" t="s">
        <v>201</v>
      </c>
      <c r="C15" s="65" t="s">
        <v>72</v>
      </c>
      <c r="D15" s="65">
        <v>1800000</v>
      </c>
      <c r="E15" s="69" t="s">
        <v>73</v>
      </c>
    </row>
    <row r="16" spans="1:5" s="71" customFormat="1" ht="15.75" x14ac:dyDescent="0.2">
      <c r="A16" s="67" t="s">
        <v>182</v>
      </c>
      <c r="B16" s="68" t="s">
        <v>202</v>
      </c>
      <c r="C16" s="65">
        <v>1500000</v>
      </c>
      <c r="D16" s="65" t="s">
        <v>72</v>
      </c>
      <c r="E16" s="69" t="s">
        <v>28</v>
      </c>
    </row>
    <row r="17" spans="1:102" s="71" customFormat="1" ht="15.75" x14ac:dyDescent="0.2">
      <c r="A17" s="67" t="s">
        <v>183</v>
      </c>
      <c r="B17" s="68" t="s">
        <v>203</v>
      </c>
      <c r="C17" s="65" t="s">
        <v>72</v>
      </c>
      <c r="D17" s="65">
        <v>250000</v>
      </c>
      <c r="E17" s="69" t="s">
        <v>27</v>
      </c>
    </row>
    <row r="18" spans="1:102" s="71" customFormat="1" ht="15.75" x14ac:dyDescent="0.2">
      <c r="A18" s="67" t="s">
        <v>184</v>
      </c>
      <c r="B18" s="68" t="s">
        <v>63</v>
      </c>
      <c r="C18" s="65">
        <v>500000</v>
      </c>
      <c r="D18" s="65" t="s">
        <v>72</v>
      </c>
      <c r="E18" s="69" t="s">
        <v>28</v>
      </c>
    </row>
    <row r="19" spans="1:102" s="71" customFormat="1" ht="15.75" x14ac:dyDescent="0.2">
      <c r="A19" s="67" t="s">
        <v>185</v>
      </c>
      <c r="B19" s="68" t="s">
        <v>169</v>
      </c>
      <c r="C19" s="65">
        <v>100000</v>
      </c>
      <c r="D19" s="65" t="s">
        <v>72</v>
      </c>
      <c r="E19" s="69" t="s">
        <v>28</v>
      </c>
    </row>
    <row r="20" spans="1:102" s="71" customFormat="1" ht="15.75" x14ac:dyDescent="0.2">
      <c r="A20" s="67" t="s">
        <v>185</v>
      </c>
      <c r="B20" s="68" t="s">
        <v>204</v>
      </c>
      <c r="C20" s="65">
        <v>500000</v>
      </c>
      <c r="D20" s="65" t="s">
        <v>72</v>
      </c>
      <c r="E20" s="69" t="s">
        <v>28</v>
      </c>
    </row>
    <row r="21" spans="1:102" s="71" customFormat="1" ht="15.75" x14ac:dyDescent="0.2">
      <c r="A21" s="67" t="s">
        <v>186</v>
      </c>
      <c r="B21" s="68" t="s">
        <v>175</v>
      </c>
      <c r="C21" s="65">
        <v>5774</v>
      </c>
      <c r="D21" s="65" t="s">
        <v>72</v>
      </c>
      <c r="E21" s="69" t="s">
        <v>26</v>
      </c>
    </row>
    <row r="22" spans="1:102" s="71" customFormat="1" ht="15.75" x14ac:dyDescent="0.2">
      <c r="A22" s="67" t="s">
        <v>187</v>
      </c>
      <c r="B22" s="68" t="s">
        <v>205</v>
      </c>
      <c r="C22" s="65" t="s">
        <v>72</v>
      </c>
      <c r="D22" s="65">
        <v>1638000</v>
      </c>
      <c r="E22" s="69" t="s">
        <v>73</v>
      </c>
    </row>
    <row r="23" spans="1:102" s="71" customFormat="1" ht="15.75" x14ac:dyDescent="0.2">
      <c r="A23" s="67" t="s">
        <v>188</v>
      </c>
      <c r="B23" s="68" t="s">
        <v>206</v>
      </c>
      <c r="C23" s="65">
        <v>1000000</v>
      </c>
      <c r="D23" s="65" t="s">
        <v>72</v>
      </c>
      <c r="E23" s="69" t="s">
        <v>28</v>
      </c>
    </row>
    <row r="24" spans="1:102" s="71" customFormat="1" ht="15.75" x14ac:dyDescent="0.2">
      <c r="A24" s="67" t="s">
        <v>189</v>
      </c>
      <c r="B24" s="68" t="s">
        <v>207</v>
      </c>
      <c r="C24" s="65">
        <v>500000</v>
      </c>
      <c r="D24" s="65" t="s">
        <v>72</v>
      </c>
      <c r="E24" s="69" t="s">
        <v>28</v>
      </c>
    </row>
    <row r="25" spans="1:102" s="71" customFormat="1" ht="15.75" x14ac:dyDescent="0.2">
      <c r="A25" s="67" t="s">
        <v>190</v>
      </c>
      <c r="B25" s="68" t="s">
        <v>208</v>
      </c>
      <c r="C25" s="65" t="s">
        <v>72</v>
      </c>
      <c r="D25" s="65">
        <v>1735000</v>
      </c>
      <c r="E25" s="69" t="s">
        <v>73</v>
      </c>
    </row>
    <row r="26" spans="1:102" s="71" customFormat="1" ht="15.75" x14ac:dyDescent="0.2">
      <c r="A26" s="67" t="s">
        <v>191</v>
      </c>
      <c r="B26" s="68" t="s">
        <v>209</v>
      </c>
      <c r="C26" s="65">
        <v>500000</v>
      </c>
      <c r="D26" s="65" t="s">
        <v>72</v>
      </c>
      <c r="E26" s="69" t="s">
        <v>28</v>
      </c>
    </row>
    <row r="27" spans="1:102" s="71" customFormat="1" ht="15.75" x14ac:dyDescent="0.2">
      <c r="A27" s="67">
        <v>45808</v>
      </c>
      <c r="B27" s="68" t="s">
        <v>210</v>
      </c>
      <c r="C27" s="65">
        <v>300000</v>
      </c>
      <c r="D27" s="65" t="s">
        <v>72</v>
      </c>
      <c r="E27" s="69" t="s">
        <v>28</v>
      </c>
    </row>
    <row r="28" spans="1:102" s="71" customFormat="1" ht="15.75" x14ac:dyDescent="0.2">
      <c r="A28" s="67">
        <v>45808</v>
      </c>
      <c r="B28" s="68" t="s">
        <v>211</v>
      </c>
      <c r="C28" s="65">
        <v>100000</v>
      </c>
      <c r="D28" s="65" t="s">
        <v>72</v>
      </c>
      <c r="E28" s="69" t="s">
        <v>28</v>
      </c>
    </row>
    <row r="29" spans="1:102" s="46" customFormat="1" ht="23.25" customHeight="1" x14ac:dyDescent="0.2">
      <c r="A29" s="42"/>
      <c r="B29" s="59" t="s">
        <v>23</v>
      </c>
      <c r="C29" s="43">
        <f>SUM(C6:C28)</f>
        <v>9605774</v>
      </c>
      <c r="D29" s="43">
        <f>SUM(D6:D28)</f>
        <v>7223000</v>
      </c>
      <c r="E29" s="44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</row>
    <row r="30" spans="1:102" s="47" customFormat="1" ht="23.25" customHeight="1" x14ac:dyDescent="0.2">
      <c r="A30" s="3"/>
      <c r="B30" s="38" t="s">
        <v>24</v>
      </c>
      <c r="C30" s="79"/>
      <c r="D30" s="79">
        <f>D5+C29-D29</f>
        <v>76398124</v>
      </c>
      <c r="E30" s="8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</row>
    <row r="31" spans="1:102" s="53" customFormat="1" ht="15.75" x14ac:dyDescent="0.2">
      <c r="A31" s="48"/>
      <c r="B31" s="49"/>
      <c r="C31" s="50"/>
      <c r="D31" s="51"/>
      <c r="E31" s="5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</row>
    <row r="32" spans="1:102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49"/>
      <c r="C34" s="50"/>
      <c r="D34" s="51"/>
      <c r="E34" s="52"/>
    </row>
    <row r="35" spans="2:5" ht="15.75" x14ac:dyDescent="0.2">
      <c r="B35" s="49"/>
      <c r="C35" s="50"/>
      <c r="D35" s="51"/>
      <c r="E35" s="52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</row>
    <row r="49" spans="2:5" ht="15.75" x14ac:dyDescent="0.2">
      <c r="B49" s="54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C259" s="50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</row>
    <row r="289" spans="2:5" ht="18" customHeight="1" x14ac:dyDescent="0.2">
      <c r="B289" s="54"/>
      <c r="C289" s="1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16"/>
  <sheetViews>
    <sheetView zoomScale="90" zoomScaleNormal="90" workbookViewId="0">
      <pane ySplit="5" topLeftCell="A6" activePane="bottomLeft" state="frozen"/>
      <selection pane="bottomLeft" activeCell="E21" sqref="A1:E21"/>
    </sheetView>
  </sheetViews>
  <sheetFormatPr defaultColWidth="9.140625" defaultRowHeight="18" customHeight="1" x14ac:dyDescent="0.2"/>
  <cols>
    <col min="1" max="1" width="7.42578125" style="48" bestFit="1" customWidth="1"/>
    <col min="2" max="2" width="41.710937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37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7" t="s">
        <v>3</v>
      </c>
      <c r="B4" s="77" t="s">
        <v>2</v>
      </c>
      <c r="C4" s="77" t="s">
        <v>1</v>
      </c>
      <c r="D4" s="77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78"/>
      <c r="D5" s="78">
        <f>'T5'!D30</f>
        <v>76398124</v>
      </c>
      <c r="E5" s="58"/>
    </row>
    <row r="6" spans="1:5" s="71" customFormat="1" ht="15.75" x14ac:dyDescent="0.2">
      <c r="A6" s="67" t="s">
        <v>192</v>
      </c>
      <c r="B6" s="68" t="s">
        <v>197</v>
      </c>
      <c r="C6" s="65">
        <v>1000000</v>
      </c>
      <c r="D6" s="65" t="s">
        <v>72</v>
      </c>
      <c r="E6" s="69" t="s">
        <v>28</v>
      </c>
    </row>
    <row r="7" spans="1:5" s="71" customFormat="1" ht="15.75" x14ac:dyDescent="0.2">
      <c r="A7" s="67" t="s">
        <v>192</v>
      </c>
      <c r="B7" s="68" t="s">
        <v>212</v>
      </c>
      <c r="C7" s="65" t="s">
        <v>72</v>
      </c>
      <c r="D7" s="65">
        <v>1730000</v>
      </c>
      <c r="E7" s="69" t="s">
        <v>73</v>
      </c>
    </row>
    <row r="8" spans="1:5" s="71" customFormat="1" ht="15.75" x14ac:dyDescent="0.2">
      <c r="A8" s="67" t="s">
        <v>213</v>
      </c>
      <c r="B8" s="68" t="s">
        <v>222</v>
      </c>
      <c r="C8" s="65" t="s">
        <v>72</v>
      </c>
      <c r="D8" s="65">
        <v>1730000</v>
      </c>
      <c r="E8" s="69" t="s">
        <v>73</v>
      </c>
    </row>
    <row r="9" spans="1:5" s="71" customFormat="1" ht="15.75" x14ac:dyDescent="0.2">
      <c r="A9" s="67" t="s">
        <v>214</v>
      </c>
      <c r="B9" s="68" t="s">
        <v>209</v>
      </c>
      <c r="C9" s="65">
        <v>300000</v>
      </c>
      <c r="D9" s="65" t="s">
        <v>72</v>
      </c>
      <c r="E9" s="69" t="s">
        <v>28</v>
      </c>
    </row>
    <row r="10" spans="1:5" s="71" customFormat="1" ht="15.75" x14ac:dyDescent="0.2">
      <c r="A10" s="67" t="s">
        <v>214</v>
      </c>
      <c r="B10" s="68" t="s">
        <v>226</v>
      </c>
      <c r="C10" s="65">
        <v>300000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215</v>
      </c>
      <c r="B11" s="68" t="s">
        <v>63</v>
      </c>
      <c r="C11" s="65">
        <v>500000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216</v>
      </c>
      <c r="B12" s="68" t="s">
        <v>223</v>
      </c>
      <c r="C12" s="65" t="s">
        <v>72</v>
      </c>
      <c r="D12" s="65">
        <v>1730000</v>
      </c>
      <c r="E12" s="69" t="s">
        <v>73</v>
      </c>
    </row>
    <row r="13" spans="1:5" s="71" customFormat="1" ht="15.75" x14ac:dyDescent="0.2">
      <c r="A13" s="67" t="s">
        <v>217</v>
      </c>
      <c r="B13" s="68" t="s">
        <v>175</v>
      </c>
      <c r="C13" s="65">
        <v>7328</v>
      </c>
      <c r="D13" s="65" t="s">
        <v>72</v>
      </c>
      <c r="E13" s="69" t="s">
        <v>26</v>
      </c>
    </row>
    <row r="14" spans="1:5" s="71" customFormat="1" ht="15.75" x14ac:dyDescent="0.2">
      <c r="A14" s="67" t="s">
        <v>217</v>
      </c>
      <c r="B14" s="68" t="s">
        <v>224</v>
      </c>
      <c r="C14" s="65" t="s">
        <v>72</v>
      </c>
      <c r="D14" s="65">
        <v>1730000</v>
      </c>
      <c r="E14" s="69" t="s">
        <v>73</v>
      </c>
    </row>
    <row r="15" spans="1:5" s="71" customFormat="1" ht="15.75" x14ac:dyDescent="0.2">
      <c r="A15" s="67" t="s">
        <v>218</v>
      </c>
      <c r="B15" s="68" t="s">
        <v>209</v>
      </c>
      <c r="C15" s="65">
        <v>500000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219</v>
      </c>
      <c r="B16" s="68" t="s">
        <v>227</v>
      </c>
      <c r="C16" s="65">
        <v>500000</v>
      </c>
      <c r="D16" s="65" t="s">
        <v>72</v>
      </c>
      <c r="E16" s="69" t="s">
        <v>28</v>
      </c>
    </row>
    <row r="17" spans="1:102" s="71" customFormat="1" ht="15.75" x14ac:dyDescent="0.2">
      <c r="A17" s="67" t="s">
        <v>220</v>
      </c>
      <c r="B17" s="68" t="s">
        <v>97</v>
      </c>
      <c r="C17" s="65">
        <v>500000</v>
      </c>
      <c r="D17" s="65" t="s">
        <v>72</v>
      </c>
      <c r="E17" s="69" t="s">
        <v>28</v>
      </c>
    </row>
    <row r="18" spans="1:102" s="71" customFormat="1" ht="15.75" x14ac:dyDescent="0.2">
      <c r="A18" s="67" t="s">
        <v>221</v>
      </c>
      <c r="B18" s="68" t="s">
        <v>228</v>
      </c>
      <c r="C18" s="65">
        <v>500000</v>
      </c>
      <c r="D18" s="65" t="s">
        <v>72</v>
      </c>
      <c r="E18" s="69" t="s">
        <v>28</v>
      </c>
    </row>
    <row r="19" spans="1:102" s="71" customFormat="1" ht="15.75" x14ac:dyDescent="0.2">
      <c r="A19" s="67" t="s">
        <v>221</v>
      </c>
      <c r="B19" s="68" t="s">
        <v>225</v>
      </c>
      <c r="C19" s="65" t="s">
        <v>72</v>
      </c>
      <c r="D19" s="65">
        <v>1730000</v>
      </c>
      <c r="E19" s="69" t="s">
        <v>73</v>
      </c>
    </row>
    <row r="20" spans="1:102" s="46" customFormat="1" ht="23.25" customHeight="1" x14ac:dyDescent="0.2">
      <c r="A20" s="42"/>
      <c r="B20" s="59" t="s">
        <v>23</v>
      </c>
      <c r="C20" s="43">
        <f>SUM(C6:C19)</f>
        <v>4107328</v>
      </c>
      <c r="D20" s="43">
        <f>SUM(D6:D19)</f>
        <v>8650000</v>
      </c>
      <c r="E20" s="44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</row>
    <row r="21" spans="1:102" s="47" customFormat="1" ht="23.25" customHeight="1" x14ac:dyDescent="0.2">
      <c r="A21" s="3"/>
      <c r="B21" s="38" t="s">
        <v>24</v>
      </c>
      <c r="C21" s="79"/>
      <c r="D21" s="79">
        <f>D5+C20-D20</f>
        <v>71855452</v>
      </c>
      <c r="E21" s="8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</row>
    <row r="22" spans="1:102" s="53" customFormat="1" ht="15.75" x14ac:dyDescent="0.2">
      <c r="A22" s="48"/>
      <c r="B22" s="49"/>
      <c r="C22" s="50"/>
      <c r="D22" s="51"/>
      <c r="E22" s="5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</row>
    <row r="23" spans="1:102" ht="15.75" x14ac:dyDescent="0.2">
      <c r="B23" s="49"/>
      <c r="C23" s="50"/>
      <c r="D23" s="51"/>
      <c r="E23" s="52"/>
    </row>
    <row r="24" spans="1:102" ht="15.75" x14ac:dyDescent="0.2">
      <c r="B24" s="49"/>
      <c r="C24" s="50"/>
      <c r="D24" s="51"/>
      <c r="E24" s="52"/>
    </row>
    <row r="25" spans="1:102" ht="15.75" x14ac:dyDescent="0.2">
      <c r="B25" s="49"/>
      <c r="C25" s="50"/>
      <c r="D25" s="51"/>
      <c r="E25" s="52"/>
    </row>
    <row r="26" spans="1:102" ht="15.75" x14ac:dyDescent="0.2">
      <c r="B26" s="49"/>
      <c r="C26" s="50"/>
      <c r="D26" s="51"/>
      <c r="E26" s="52"/>
    </row>
    <row r="27" spans="1:102" ht="15.75" x14ac:dyDescent="0.2">
      <c r="B27" s="54"/>
    </row>
    <row r="28" spans="1:102" ht="15.75" x14ac:dyDescent="0.2">
      <c r="B28" s="54"/>
    </row>
    <row r="29" spans="1:102" ht="15.75" x14ac:dyDescent="0.2">
      <c r="B29" s="54"/>
    </row>
    <row r="30" spans="1:102" ht="15.75" x14ac:dyDescent="0.2">
      <c r="B30" s="54"/>
    </row>
    <row r="31" spans="1:102" ht="15.75" x14ac:dyDescent="0.2">
      <c r="B31" s="54"/>
    </row>
    <row r="32" spans="1:102" ht="15.75" x14ac:dyDescent="0.2">
      <c r="B32" s="54"/>
    </row>
    <row r="33" spans="2:5" ht="15.75" x14ac:dyDescent="0.2">
      <c r="B33" s="54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5.75" x14ac:dyDescent="0.2">
      <c r="B47" s="54"/>
      <c r="C47" s="1"/>
      <c r="D47" s="1"/>
      <c r="E47" s="36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</row>
    <row r="234" spans="2:5" ht="18" customHeight="1" x14ac:dyDescent="0.2">
      <c r="B234" s="54"/>
      <c r="C234" s="1"/>
    </row>
    <row r="235" spans="2:5" ht="18" customHeight="1" x14ac:dyDescent="0.2">
      <c r="B235" s="54"/>
      <c r="C235" s="1"/>
    </row>
    <row r="236" spans="2:5" ht="18" customHeight="1" x14ac:dyDescent="0.2">
      <c r="B236" s="54"/>
      <c r="C236" s="1"/>
    </row>
    <row r="237" spans="2:5" ht="18" customHeight="1" x14ac:dyDescent="0.2">
      <c r="B237" s="54"/>
      <c r="C237" s="1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C241" s="1"/>
      <c r="D241" s="51"/>
      <c r="E241" s="52"/>
    </row>
    <row r="242" spans="2:5" ht="18" customHeight="1" x14ac:dyDescent="0.2">
      <c r="B242" s="54"/>
      <c r="C242" s="1"/>
      <c r="D242" s="51"/>
      <c r="E242" s="52"/>
    </row>
    <row r="243" spans="2:5" ht="18" customHeight="1" x14ac:dyDescent="0.2">
      <c r="B243" s="54"/>
      <c r="C243" s="1"/>
      <c r="D243" s="51"/>
      <c r="E243" s="52"/>
    </row>
    <row r="244" spans="2:5" ht="18" customHeight="1" x14ac:dyDescent="0.2">
      <c r="B244" s="54"/>
      <c r="C244" s="1"/>
      <c r="D244" s="51"/>
      <c r="E244" s="52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D249" s="51"/>
      <c r="E249" s="52"/>
    </row>
    <row r="250" spans="2:5" ht="18" customHeight="1" x14ac:dyDescent="0.2">
      <c r="B250" s="54"/>
      <c r="C250" s="50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C265" s="1"/>
      <c r="D265" s="51"/>
      <c r="E265" s="52"/>
    </row>
    <row r="266" spans="2:5" ht="18" customHeight="1" x14ac:dyDescent="0.2">
      <c r="B266" s="54"/>
      <c r="C266" s="1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</row>
    <row r="280" spans="2:5" ht="18" customHeight="1" x14ac:dyDescent="0.2">
      <c r="B280" s="54"/>
      <c r="C280" s="1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25"/>
  <sheetViews>
    <sheetView zoomScale="90" zoomScaleNormal="90" workbookViewId="0">
      <pane ySplit="5" topLeftCell="A6" activePane="bottomLeft" state="frozen"/>
      <selection pane="bottomLeft" activeCell="E30" sqref="A1:E30"/>
    </sheetView>
  </sheetViews>
  <sheetFormatPr defaultColWidth="9.140625" defaultRowHeight="18" customHeight="1" x14ac:dyDescent="0.2"/>
  <cols>
    <col min="1" max="1" width="7.42578125" style="48" bestFit="1" customWidth="1"/>
    <col min="2" max="2" width="40.710937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38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7" t="s">
        <v>3</v>
      </c>
      <c r="B4" s="77" t="s">
        <v>2</v>
      </c>
      <c r="C4" s="77" t="s">
        <v>1</v>
      </c>
      <c r="D4" s="77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78"/>
      <c r="D5" s="78">
        <f>'T6'!D21</f>
        <v>71855452</v>
      </c>
      <c r="E5" s="58"/>
    </row>
    <row r="6" spans="1:5" s="71" customFormat="1" ht="15.75" x14ac:dyDescent="0.2">
      <c r="A6" s="67" t="s">
        <v>229</v>
      </c>
      <c r="B6" s="68" t="s">
        <v>244</v>
      </c>
      <c r="C6" s="65">
        <v>1000000</v>
      </c>
      <c r="D6" s="65" t="s">
        <v>72</v>
      </c>
      <c r="E6" s="69" t="s">
        <v>28</v>
      </c>
    </row>
    <row r="7" spans="1:5" s="71" customFormat="1" ht="15.75" x14ac:dyDescent="0.2">
      <c r="A7" s="67" t="s">
        <v>230</v>
      </c>
      <c r="B7" s="68" t="s">
        <v>173</v>
      </c>
      <c r="C7" s="65">
        <v>200000</v>
      </c>
      <c r="D7" s="65" t="s">
        <v>72</v>
      </c>
      <c r="E7" s="69" t="s">
        <v>28</v>
      </c>
    </row>
    <row r="8" spans="1:5" s="71" customFormat="1" ht="15.75" x14ac:dyDescent="0.2">
      <c r="A8" s="67" t="s">
        <v>230</v>
      </c>
      <c r="B8" s="68" t="s">
        <v>245</v>
      </c>
      <c r="C8" s="65">
        <v>300000</v>
      </c>
      <c r="D8" s="65" t="s">
        <v>72</v>
      </c>
      <c r="E8" s="69" t="s">
        <v>28</v>
      </c>
    </row>
    <row r="9" spans="1:5" s="71" customFormat="1" ht="15.75" x14ac:dyDescent="0.2">
      <c r="A9" s="67" t="s">
        <v>230</v>
      </c>
      <c r="B9" s="68" t="s">
        <v>61</v>
      </c>
      <c r="C9" s="65">
        <v>1000000</v>
      </c>
      <c r="D9" s="65" t="s">
        <v>72</v>
      </c>
      <c r="E9" s="69" t="s">
        <v>28</v>
      </c>
    </row>
    <row r="10" spans="1:5" s="71" customFormat="1" ht="15.75" x14ac:dyDescent="0.2">
      <c r="A10" s="67" t="s">
        <v>230</v>
      </c>
      <c r="B10" s="68" t="s">
        <v>246</v>
      </c>
      <c r="C10" s="65">
        <v>100000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231</v>
      </c>
      <c r="B11" s="68" t="s">
        <v>247</v>
      </c>
      <c r="C11" s="65" t="s">
        <v>72</v>
      </c>
      <c r="D11" s="65">
        <v>1730000</v>
      </c>
      <c r="E11" s="70" t="s">
        <v>73</v>
      </c>
    </row>
    <row r="12" spans="1:5" s="71" customFormat="1" ht="15.75" x14ac:dyDescent="0.2">
      <c r="A12" s="67" t="s">
        <v>232</v>
      </c>
      <c r="B12" s="68" t="s">
        <v>172</v>
      </c>
      <c r="C12" s="65">
        <v>500000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233</v>
      </c>
      <c r="B13" s="68" t="s">
        <v>64</v>
      </c>
      <c r="C13" s="65">
        <v>200000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234</v>
      </c>
      <c r="B14" s="68" t="s">
        <v>63</v>
      </c>
      <c r="C14" s="65">
        <v>500000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234</v>
      </c>
      <c r="B15" s="68" t="s">
        <v>248</v>
      </c>
      <c r="C15" s="65" t="s">
        <v>72</v>
      </c>
      <c r="D15" s="65">
        <v>1458000</v>
      </c>
      <c r="E15" s="69" t="s">
        <v>74</v>
      </c>
    </row>
    <row r="16" spans="1:5" s="71" customFormat="1" ht="15.75" x14ac:dyDescent="0.2">
      <c r="A16" s="67" t="s">
        <v>235</v>
      </c>
      <c r="B16" s="68" t="s">
        <v>249</v>
      </c>
      <c r="C16" s="65" t="s">
        <v>72</v>
      </c>
      <c r="D16" s="65">
        <v>1730000</v>
      </c>
      <c r="E16" s="69" t="s">
        <v>73</v>
      </c>
    </row>
    <row r="17" spans="1:100" s="71" customFormat="1" ht="15.75" x14ac:dyDescent="0.2">
      <c r="A17" s="67" t="s">
        <v>236</v>
      </c>
      <c r="B17" s="68" t="s">
        <v>251</v>
      </c>
      <c r="C17" s="65">
        <v>300000</v>
      </c>
      <c r="D17" s="65" t="s">
        <v>72</v>
      </c>
      <c r="E17" s="69" t="s">
        <v>28</v>
      </c>
    </row>
    <row r="18" spans="1:100" s="71" customFormat="1" ht="15.75" x14ac:dyDescent="0.2">
      <c r="A18" s="67" t="s">
        <v>236</v>
      </c>
      <c r="B18" s="68" t="s">
        <v>246</v>
      </c>
      <c r="C18" s="65">
        <v>100000</v>
      </c>
      <c r="D18" s="65" t="s">
        <v>72</v>
      </c>
      <c r="E18" s="69" t="s">
        <v>28</v>
      </c>
    </row>
    <row r="19" spans="1:100" s="71" customFormat="1" ht="15.75" x14ac:dyDescent="0.2">
      <c r="A19" s="67" t="s">
        <v>237</v>
      </c>
      <c r="B19" s="68" t="s">
        <v>207</v>
      </c>
      <c r="C19" s="65">
        <v>500000</v>
      </c>
      <c r="D19" s="65" t="s">
        <v>72</v>
      </c>
      <c r="E19" s="69" t="s">
        <v>28</v>
      </c>
    </row>
    <row r="20" spans="1:100" s="71" customFormat="1" ht="15.75" x14ac:dyDescent="0.2">
      <c r="A20" s="67" t="s">
        <v>237</v>
      </c>
      <c r="B20" s="68" t="s">
        <v>61</v>
      </c>
      <c r="C20" s="65">
        <v>1000000</v>
      </c>
      <c r="D20" s="65" t="s">
        <v>72</v>
      </c>
      <c r="E20" s="69" t="s">
        <v>28</v>
      </c>
    </row>
    <row r="21" spans="1:100" s="71" customFormat="1" ht="15.75" x14ac:dyDescent="0.2">
      <c r="A21" s="67" t="s">
        <v>238</v>
      </c>
      <c r="B21" s="68" t="s">
        <v>175</v>
      </c>
      <c r="C21" s="65">
        <v>3081</v>
      </c>
      <c r="D21" s="65" t="s">
        <v>72</v>
      </c>
      <c r="E21" s="69" t="s">
        <v>26</v>
      </c>
    </row>
    <row r="22" spans="1:100" s="71" customFormat="1" ht="15.75" x14ac:dyDescent="0.2">
      <c r="A22" s="67" t="s">
        <v>239</v>
      </c>
      <c r="B22" s="68" t="s">
        <v>250</v>
      </c>
      <c r="C22" s="65" t="s">
        <v>72</v>
      </c>
      <c r="D22" s="65">
        <v>1730000</v>
      </c>
      <c r="E22" s="69" t="s">
        <v>73</v>
      </c>
    </row>
    <row r="23" spans="1:100" s="71" customFormat="1" ht="15.75" x14ac:dyDescent="0.2">
      <c r="A23" s="67" t="s">
        <v>239</v>
      </c>
      <c r="B23" s="68" t="s">
        <v>209</v>
      </c>
      <c r="C23" s="65">
        <v>500000</v>
      </c>
      <c r="D23" s="65" t="s">
        <v>72</v>
      </c>
      <c r="E23" s="69" t="s">
        <v>28</v>
      </c>
    </row>
    <row r="24" spans="1:100" s="71" customFormat="1" ht="15.75" x14ac:dyDescent="0.2">
      <c r="A24" s="67" t="s">
        <v>240</v>
      </c>
      <c r="B24" s="68" t="s">
        <v>252</v>
      </c>
      <c r="C24" s="65">
        <v>200000</v>
      </c>
      <c r="D24" s="65" t="s">
        <v>72</v>
      </c>
      <c r="E24" s="69" t="s">
        <v>28</v>
      </c>
    </row>
    <row r="25" spans="1:100" s="71" customFormat="1" ht="15.75" x14ac:dyDescent="0.2">
      <c r="A25" s="67" t="s">
        <v>241</v>
      </c>
      <c r="B25" s="68" t="s">
        <v>253</v>
      </c>
      <c r="C25" s="65">
        <v>500000</v>
      </c>
      <c r="D25" s="65" t="s">
        <v>72</v>
      </c>
      <c r="E25" s="69" t="s">
        <v>28</v>
      </c>
    </row>
    <row r="26" spans="1:100" s="71" customFormat="1" ht="15.75" x14ac:dyDescent="0.2">
      <c r="A26" s="67" t="s">
        <v>241</v>
      </c>
      <c r="B26" s="68" t="s">
        <v>254</v>
      </c>
      <c r="C26" s="65" t="s">
        <v>72</v>
      </c>
      <c r="D26" s="65">
        <v>530000</v>
      </c>
      <c r="E26" s="69" t="s">
        <v>44</v>
      </c>
    </row>
    <row r="27" spans="1:100" s="71" customFormat="1" ht="15.75" x14ac:dyDescent="0.2">
      <c r="A27" s="67" t="s">
        <v>242</v>
      </c>
      <c r="B27" s="68" t="s">
        <v>255</v>
      </c>
      <c r="C27" s="65" t="s">
        <v>72</v>
      </c>
      <c r="D27" s="65">
        <v>1773000</v>
      </c>
      <c r="E27" s="69" t="s">
        <v>73</v>
      </c>
    </row>
    <row r="28" spans="1:100" s="71" customFormat="1" ht="15.75" x14ac:dyDescent="0.2">
      <c r="A28" s="67" t="s">
        <v>243</v>
      </c>
      <c r="B28" s="68" t="s">
        <v>256</v>
      </c>
      <c r="C28" s="65">
        <v>300000</v>
      </c>
      <c r="D28" s="65" t="s">
        <v>72</v>
      </c>
      <c r="E28" s="69" t="s">
        <v>28</v>
      </c>
    </row>
    <row r="29" spans="1:100" s="46" customFormat="1" ht="23.25" customHeight="1" x14ac:dyDescent="0.2">
      <c r="A29" s="42"/>
      <c r="B29" s="59" t="s">
        <v>23</v>
      </c>
      <c r="C29" s="43">
        <f>SUM(C6:C28)</f>
        <v>7203081</v>
      </c>
      <c r="D29" s="43">
        <f>SUM(D6:D28)</f>
        <v>8951000</v>
      </c>
      <c r="E29" s="44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</row>
    <row r="30" spans="1:100" s="47" customFormat="1" ht="23.25" customHeight="1" x14ac:dyDescent="0.2">
      <c r="A30" s="3"/>
      <c r="B30" s="38" t="s">
        <v>24</v>
      </c>
      <c r="C30" s="79"/>
      <c r="D30" s="79">
        <f>D5+C29-D29</f>
        <v>70107533</v>
      </c>
      <c r="E30" s="8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</row>
    <row r="31" spans="1:100" s="53" customFormat="1" ht="15.75" x14ac:dyDescent="0.2">
      <c r="A31" s="48"/>
      <c r="B31" s="49"/>
      <c r="C31" s="50"/>
      <c r="D31" s="51"/>
      <c r="E31" s="5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</row>
    <row r="32" spans="1:100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49"/>
      <c r="C34" s="50"/>
      <c r="D34" s="51"/>
      <c r="E34" s="52"/>
    </row>
    <row r="35" spans="2:5" ht="15.75" x14ac:dyDescent="0.2">
      <c r="B35" s="49"/>
      <c r="C35" s="50"/>
      <c r="D35" s="51"/>
      <c r="E35" s="52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</row>
    <row r="49" spans="2:5" ht="15.75" x14ac:dyDescent="0.2">
      <c r="B49" s="54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C259" s="50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</row>
    <row r="289" spans="2:5" ht="18" customHeight="1" x14ac:dyDescent="0.2">
      <c r="B289" s="54"/>
      <c r="C289" s="1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23"/>
  <sheetViews>
    <sheetView zoomScale="90" zoomScaleNormal="90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36.140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39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'T7'!D30</f>
        <v>70107533</v>
      </c>
      <c r="E5" s="58"/>
    </row>
    <row r="6" spans="1:5" s="71" customFormat="1" ht="15.75" x14ac:dyDescent="0.2">
      <c r="A6" s="67" t="s">
        <v>257</v>
      </c>
      <c r="B6" s="68" t="s">
        <v>204</v>
      </c>
      <c r="C6" s="65">
        <v>500000</v>
      </c>
      <c r="D6" s="65" t="s">
        <v>72</v>
      </c>
      <c r="E6" s="69" t="s">
        <v>28</v>
      </c>
    </row>
    <row r="7" spans="1:5" s="71" customFormat="1" ht="15.75" customHeight="1" x14ac:dyDescent="0.2">
      <c r="A7" s="67" t="s">
        <v>258</v>
      </c>
      <c r="B7" s="68" t="s">
        <v>267</v>
      </c>
      <c r="C7" s="65" t="s">
        <v>72</v>
      </c>
      <c r="D7" s="65">
        <v>1750000</v>
      </c>
      <c r="E7" s="69" t="s">
        <v>73</v>
      </c>
    </row>
    <row r="8" spans="1:5" s="71" customFormat="1" ht="15.75" x14ac:dyDescent="0.2">
      <c r="A8" s="67" t="s">
        <v>259</v>
      </c>
      <c r="B8" s="68" t="s">
        <v>134</v>
      </c>
      <c r="C8" s="65">
        <v>500000</v>
      </c>
      <c r="D8" s="65" t="s">
        <v>72</v>
      </c>
      <c r="E8" s="69" t="s">
        <v>28</v>
      </c>
    </row>
    <row r="9" spans="1:5" s="71" customFormat="1" ht="15.75" x14ac:dyDescent="0.2">
      <c r="A9" s="67" t="s">
        <v>259</v>
      </c>
      <c r="B9" s="68" t="s">
        <v>270</v>
      </c>
      <c r="C9" s="65">
        <v>200000</v>
      </c>
      <c r="D9" s="65" t="s">
        <v>72</v>
      </c>
      <c r="E9" s="69" t="s">
        <v>28</v>
      </c>
    </row>
    <row r="10" spans="1:5" s="71" customFormat="1" ht="15.75" x14ac:dyDescent="0.2">
      <c r="A10" s="67" t="s">
        <v>260</v>
      </c>
      <c r="B10" s="68" t="s">
        <v>65</v>
      </c>
      <c r="C10" s="65">
        <v>500000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261</v>
      </c>
      <c r="B11" s="68" t="s">
        <v>271</v>
      </c>
      <c r="C11" s="65">
        <v>100000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261</v>
      </c>
      <c r="B12" s="68" t="s">
        <v>272</v>
      </c>
      <c r="C12" s="65">
        <v>200000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261</v>
      </c>
      <c r="B13" s="68" t="s">
        <v>274</v>
      </c>
      <c r="C13" s="65">
        <v>200000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261</v>
      </c>
      <c r="B14" s="68" t="s">
        <v>275</v>
      </c>
      <c r="C14" s="65">
        <v>200000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261</v>
      </c>
      <c r="B15" s="68" t="s">
        <v>273</v>
      </c>
      <c r="C15" s="65">
        <v>200000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261</v>
      </c>
      <c r="B16" s="68" t="s">
        <v>276</v>
      </c>
      <c r="C16" s="65" t="s">
        <v>72</v>
      </c>
      <c r="D16" s="65">
        <v>1730000</v>
      </c>
      <c r="E16" s="69" t="s">
        <v>73</v>
      </c>
    </row>
    <row r="17" spans="1:100" s="71" customFormat="1" ht="15.75" x14ac:dyDescent="0.2">
      <c r="A17" s="67" t="s">
        <v>262</v>
      </c>
      <c r="B17" s="68" t="s">
        <v>86</v>
      </c>
      <c r="C17" s="65">
        <v>300000</v>
      </c>
      <c r="D17" s="65" t="s">
        <v>72</v>
      </c>
      <c r="E17" s="69" t="s">
        <v>28</v>
      </c>
    </row>
    <row r="18" spans="1:100" s="71" customFormat="1" ht="15.75" x14ac:dyDescent="0.2">
      <c r="A18" s="67" t="s">
        <v>263</v>
      </c>
      <c r="B18" s="68" t="s">
        <v>175</v>
      </c>
      <c r="C18" s="65">
        <v>2698</v>
      </c>
      <c r="D18" s="65" t="s">
        <v>72</v>
      </c>
      <c r="E18" s="69" t="s">
        <v>26</v>
      </c>
    </row>
    <row r="19" spans="1:100" s="71" customFormat="1" ht="15.75" x14ac:dyDescent="0.2">
      <c r="A19" s="67" t="s">
        <v>264</v>
      </c>
      <c r="B19" s="68" t="s">
        <v>268</v>
      </c>
      <c r="C19" s="65" t="s">
        <v>72</v>
      </c>
      <c r="D19" s="65">
        <v>1730000</v>
      </c>
      <c r="E19" s="69" t="s">
        <v>73</v>
      </c>
    </row>
    <row r="20" spans="1:100" s="71" customFormat="1" ht="15.75" x14ac:dyDescent="0.2">
      <c r="A20" s="67" t="s">
        <v>265</v>
      </c>
      <c r="B20" s="68" t="s">
        <v>277</v>
      </c>
      <c r="C20" s="65">
        <v>2500000</v>
      </c>
      <c r="D20" s="65" t="s">
        <v>72</v>
      </c>
      <c r="E20" s="69" t="s">
        <v>28</v>
      </c>
    </row>
    <row r="21" spans="1:100" s="71" customFormat="1" ht="15.75" x14ac:dyDescent="0.2">
      <c r="A21" s="67" t="s">
        <v>265</v>
      </c>
      <c r="B21" s="68" t="s">
        <v>278</v>
      </c>
      <c r="C21" s="65">
        <v>1000000</v>
      </c>
      <c r="D21" s="65" t="s">
        <v>72</v>
      </c>
      <c r="E21" s="69" t="s">
        <v>28</v>
      </c>
    </row>
    <row r="22" spans="1:100" s="71" customFormat="1" ht="15.75" x14ac:dyDescent="0.2">
      <c r="A22" s="67" t="s">
        <v>265</v>
      </c>
      <c r="B22" s="68" t="s">
        <v>279</v>
      </c>
      <c r="C22" s="65" t="s">
        <v>72</v>
      </c>
      <c r="D22" s="65">
        <v>2700000</v>
      </c>
      <c r="E22" s="69" t="s">
        <v>74</v>
      </c>
    </row>
    <row r="23" spans="1:100" s="71" customFormat="1" ht="15.75" x14ac:dyDescent="0.2">
      <c r="A23" s="67" t="s">
        <v>266</v>
      </c>
      <c r="B23" s="68" t="s">
        <v>209</v>
      </c>
      <c r="C23" s="65">
        <v>500000</v>
      </c>
      <c r="D23" s="65" t="s">
        <v>72</v>
      </c>
      <c r="E23" s="69" t="s">
        <v>28</v>
      </c>
    </row>
    <row r="24" spans="1:100" s="71" customFormat="1" ht="15.75" x14ac:dyDescent="0.2">
      <c r="A24" s="67" t="s">
        <v>266</v>
      </c>
      <c r="B24" s="68" t="s">
        <v>280</v>
      </c>
      <c r="C24" s="65">
        <v>100000</v>
      </c>
      <c r="D24" s="65" t="s">
        <v>72</v>
      </c>
      <c r="E24" s="69" t="s">
        <v>28</v>
      </c>
    </row>
    <row r="25" spans="1:100" s="71" customFormat="1" ht="15.75" x14ac:dyDescent="0.2">
      <c r="A25" s="67" t="s">
        <v>266</v>
      </c>
      <c r="B25" s="68" t="s">
        <v>65</v>
      </c>
      <c r="C25" s="65">
        <v>300000</v>
      </c>
      <c r="D25" s="65" t="s">
        <v>72</v>
      </c>
      <c r="E25" s="69" t="s">
        <v>28</v>
      </c>
    </row>
    <row r="26" spans="1:100" s="71" customFormat="1" ht="15.75" x14ac:dyDescent="0.2">
      <c r="A26" s="67" t="s">
        <v>266</v>
      </c>
      <c r="B26" s="68" t="s">
        <v>269</v>
      </c>
      <c r="C26" s="65"/>
      <c r="D26" s="65">
        <v>1730000</v>
      </c>
      <c r="E26" s="69" t="s">
        <v>73</v>
      </c>
    </row>
    <row r="27" spans="1:100" s="46" customFormat="1" ht="23.25" customHeight="1" x14ac:dyDescent="0.2">
      <c r="A27" s="42"/>
      <c r="B27" s="59" t="s">
        <v>23</v>
      </c>
      <c r="C27" s="43">
        <f>SUM(C6:C26)</f>
        <v>7302698</v>
      </c>
      <c r="D27" s="43">
        <f>SUM(D6:D26)</f>
        <v>9640000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</row>
    <row r="28" spans="1:100" s="47" customFormat="1" ht="23.25" customHeight="1" x14ac:dyDescent="0.2">
      <c r="A28" s="3"/>
      <c r="B28" s="38" t="s">
        <v>24</v>
      </c>
      <c r="C28" s="29"/>
      <c r="D28" s="30">
        <f>D5+C27-D27</f>
        <v>67770231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</row>
    <row r="29" spans="1:100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</row>
    <row r="30" spans="1:100" ht="15.75" x14ac:dyDescent="0.2">
      <c r="B30" s="49"/>
      <c r="C30" s="50"/>
      <c r="D30" s="51"/>
      <c r="E30" s="52"/>
    </row>
    <row r="31" spans="1:100" ht="15.75" x14ac:dyDescent="0.2">
      <c r="B31" s="49"/>
      <c r="C31" s="50"/>
      <c r="D31" s="51"/>
      <c r="E31" s="52"/>
    </row>
    <row r="32" spans="1:100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228"/>
  <sheetViews>
    <sheetView zoomScale="90" zoomScaleNormal="90" workbookViewId="0">
      <pane ySplit="5" topLeftCell="A6" activePane="bottomLeft" state="frozen"/>
      <selection pane="bottomLeft" activeCell="E33" sqref="A1:E33"/>
    </sheetView>
  </sheetViews>
  <sheetFormatPr defaultColWidth="9.140625" defaultRowHeight="18" customHeight="1" x14ac:dyDescent="0.2"/>
  <cols>
    <col min="1" max="1" width="7.42578125" style="48" customWidth="1"/>
    <col min="2" max="2" width="45.42578125" style="57" bestFit="1" customWidth="1"/>
    <col min="3" max="3" width="14" style="55" bestFit="1" customWidth="1"/>
    <col min="4" max="4" width="15.85546875" style="50" bestFit="1" customWidth="1"/>
    <col min="5" max="5" width="17.7109375" style="56" customWidth="1"/>
    <col min="6" max="6" width="48.85546875" style="1" bestFit="1" customWidth="1"/>
    <col min="7" max="7" width="14.85546875" style="1" bestFit="1" customWidth="1"/>
    <col min="8" max="8" width="12.140625" style="1" bestFit="1" customWidth="1"/>
    <col min="9" max="10" width="9.140625" style="1"/>
    <col min="11" max="11" width="26.7109375" style="1" customWidth="1"/>
    <col min="12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40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'T8'!D28</f>
        <v>67770231</v>
      </c>
      <c r="E5" s="58"/>
    </row>
    <row r="6" spans="1:5" s="71" customFormat="1" ht="15.75" x14ac:dyDescent="0.2">
      <c r="A6" s="67" t="s">
        <v>281</v>
      </c>
      <c r="B6" s="68" t="s">
        <v>297</v>
      </c>
      <c r="C6" s="65">
        <v>1000000</v>
      </c>
      <c r="D6" s="65" t="s">
        <v>72</v>
      </c>
      <c r="E6" s="69" t="s">
        <v>28</v>
      </c>
    </row>
    <row r="7" spans="1:5" s="71" customFormat="1" ht="15.75" x14ac:dyDescent="0.2">
      <c r="A7" s="67" t="s">
        <v>282</v>
      </c>
      <c r="B7" s="68" t="s">
        <v>246</v>
      </c>
      <c r="C7" s="65">
        <v>100000</v>
      </c>
      <c r="D7" s="65" t="s">
        <v>72</v>
      </c>
      <c r="E7" s="69" t="s">
        <v>28</v>
      </c>
    </row>
    <row r="8" spans="1:5" s="71" customFormat="1" ht="15.75" x14ac:dyDescent="0.2">
      <c r="A8" s="67" t="s">
        <v>283</v>
      </c>
      <c r="B8" s="68" t="s">
        <v>298</v>
      </c>
      <c r="C8" s="65">
        <v>3000000</v>
      </c>
      <c r="D8" s="65" t="s">
        <v>72</v>
      </c>
      <c r="E8" s="69" t="s">
        <v>28</v>
      </c>
    </row>
    <row r="9" spans="1:5" s="71" customFormat="1" ht="15.75" x14ac:dyDescent="0.2">
      <c r="A9" s="67" t="s">
        <v>283</v>
      </c>
      <c r="B9" s="68" t="s">
        <v>299</v>
      </c>
      <c r="C9" s="65">
        <v>400000</v>
      </c>
      <c r="D9" s="65" t="s">
        <v>72</v>
      </c>
      <c r="E9" s="69" t="s">
        <v>28</v>
      </c>
    </row>
    <row r="10" spans="1:5" s="71" customFormat="1" ht="15.75" x14ac:dyDescent="0.2">
      <c r="A10" s="67" t="s">
        <v>283</v>
      </c>
      <c r="B10" s="68" t="s">
        <v>207</v>
      </c>
      <c r="C10" s="65">
        <v>500000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283</v>
      </c>
      <c r="B11" s="68" t="s">
        <v>301</v>
      </c>
      <c r="C11" s="65">
        <v>100000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283</v>
      </c>
      <c r="B12" s="68" t="s">
        <v>302</v>
      </c>
      <c r="C12" s="65">
        <v>350000</v>
      </c>
      <c r="D12" s="65" t="s">
        <v>72</v>
      </c>
      <c r="E12" s="69" t="s">
        <v>28</v>
      </c>
    </row>
    <row r="13" spans="1:5" s="71" customFormat="1" ht="15.75" x14ac:dyDescent="0.2">
      <c r="A13" s="67" t="s">
        <v>284</v>
      </c>
      <c r="B13" s="68" t="s">
        <v>209</v>
      </c>
      <c r="C13" s="65">
        <v>500000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284</v>
      </c>
      <c r="B14" s="68" t="s">
        <v>303</v>
      </c>
      <c r="C14" s="65">
        <v>1000000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285</v>
      </c>
      <c r="B15" s="68" t="s">
        <v>300</v>
      </c>
      <c r="C15" s="65">
        <v>300000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286</v>
      </c>
      <c r="B16" s="68" t="s">
        <v>304</v>
      </c>
      <c r="C16" s="65">
        <v>500000</v>
      </c>
      <c r="D16" s="65" t="s">
        <v>72</v>
      </c>
      <c r="E16" s="69" t="s">
        <v>28</v>
      </c>
    </row>
    <row r="17" spans="1:101" s="71" customFormat="1" ht="15.75" x14ac:dyDescent="0.2">
      <c r="A17" s="67" t="s">
        <v>286</v>
      </c>
      <c r="B17" s="68" t="s">
        <v>309</v>
      </c>
      <c r="C17" s="65" t="s">
        <v>72</v>
      </c>
      <c r="D17" s="65">
        <v>1730000</v>
      </c>
      <c r="E17" s="69" t="s">
        <v>73</v>
      </c>
    </row>
    <row r="18" spans="1:101" s="71" customFormat="1" ht="15.75" x14ac:dyDescent="0.2">
      <c r="A18" s="67">
        <v>46277</v>
      </c>
      <c r="B18" s="68" t="s">
        <v>305</v>
      </c>
      <c r="C18" s="65">
        <v>400000</v>
      </c>
      <c r="D18" s="65" t="s">
        <v>72</v>
      </c>
      <c r="E18" s="69" t="s">
        <v>28</v>
      </c>
    </row>
    <row r="19" spans="1:101" s="71" customFormat="1" ht="15.75" x14ac:dyDescent="0.2">
      <c r="A19" s="67" t="s">
        <v>287</v>
      </c>
      <c r="B19" s="68" t="s">
        <v>301</v>
      </c>
      <c r="C19" s="65">
        <v>90000</v>
      </c>
      <c r="D19" s="65" t="s">
        <v>72</v>
      </c>
      <c r="E19" s="69" t="s">
        <v>28</v>
      </c>
    </row>
    <row r="20" spans="1:101" s="71" customFormat="1" ht="15.75" x14ac:dyDescent="0.2">
      <c r="A20" s="67" t="s">
        <v>288</v>
      </c>
      <c r="B20" s="68" t="s">
        <v>306</v>
      </c>
      <c r="C20" s="65" t="s">
        <v>72</v>
      </c>
      <c r="D20" s="65">
        <v>1730000</v>
      </c>
      <c r="E20" s="69" t="s">
        <v>73</v>
      </c>
    </row>
    <row r="21" spans="1:101" s="71" customFormat="1" ht="15.75" x14ac:dyDescent="0.2">
      <c r="A21" s="67" t="s">
        <v>289</v>
      </c>
      <c r="B21" s="68" t="s">
        <v>310</v>
      </c>
      <c r="C21" s="65">
        <v>1000000</v>
      </c>
      <c r="D21" s="65" t="s">
        <v>72</v>
      </c>
      <c r="E21" s="69" t="s">
        <v>28</v>
      </c>
    </row>
    <row r="22" spans="1:101" s="71" customFormat="1" ht="15.75" x14ac:dyDescent="0.2">
      <c r="A22" s="67" t="s">
        <v>291</v>
      </c>
      <c r="B22" s="68" t="s">
        <v>311</v>
      </c>
      <c r="C22" s="65">
        <v>400000</v>
      </c>
      <c r="D22" s="65" t="s">
        <v>72</v>
      </c>
      <c r="E22" s="69" t="s">
        <v>28</v>
      </c>
    </row>
    <row r="23" spans="1:101" s="71" customFormat="1" ht="15.75" x14ac:dyDescent="0.2">
      <c r="A23" s="67" t="s">
        <v>292</v>
      </c>
      <c r="B23" s="68" t="s">
        <v>312</v>
      </c>
      <c r="C23" s="65">
        <v>500000</v>
      </c>
      <c r="D23" s="65" t="s">
        <v>72</v>
      </c>
      <c r="E23" s="69" t="s">
        <v>28</v>
      </c>
    </row>
    <row r="24" spans="1:101" s="71" customFormat="1" ht="15.75" x14ac:dyDescent="0.2">
      <c r="A24" s="67" t="s">
        <v>292</v>
      </c>
      <c r="B24" s="68" t="s">
        <v>313</v>
      </c>
      <c r="C24" s="65">
        <v>1000000</v>
      </c>
      <c r="D24" s="65" t="s">
        <v>72</v>
      </c>
      <c r="E24" s="69" t="s">
        <v>28</v>
      </c>
    </row>
    <row r="25" spans="1:101" s="71" customFormat="1" ht="15.75" x14ac:dyDescent="0.2">
      <c r="A25" s="67" t="s">
        <v>292</v>
      </c>
      <c r="B25" s="68" t="s">
        <v>63</v>
      </c>
      <c r="C25" s="65">
        <v>500000</v>
      </c>
      <c r="D25" s="65" t="s">
        <v>72</v>
      </c>
      <c r="E25" s="69" t="s">
        <v>28</v>
      </c>
    </row>
    <row r="26" spans="1:101" s="71" customFormat="1" ht="15.75" x14ac:dyDescent="0.2">
      <c r="A26" s="67" t="s">
        <v>290</v>
      </c>
      <c r="B26" s="68" t="s">
        <v>301</v>
      </c>
      <c r="C26" s="65">
        <v>80000</v>
      </c>
      <c r="D26" s="65" t="s">
        <v>72</v>
      </c>
      <c r="E26" s="69" t="s">
        <v>28</v>
      </c>
    </row>
    <row r="27" spans="1:101" s="71" customFormat="1" ht="15.75" x14ac:dyDescent="0.2">
      <c r="A27" s="67" t="s">
        <v>293</v>
      </c>
      <c r="B27" s="68" t="s">
        <v>175</v>
      </c>
      <c r="C27" s="65">
        <v>3402</v>
      </c>
      <c r="D27" s="65" t="s">
        <v>72</v>
      </c>
      <c r="E27" s="69" t="s">
        <v>26</v>
      </c>
    </row>
    <row r="28" spans="1:101" s="71" customFormat="1" ht="15.75" x14ac:dyDescent="0.2">
      <c r="A28" s="67" t="s">
        <v>293</v>
      </c>
      <c r="B28" s="68" t="s">
        <v>314</v>
      </c>
      <c r="C28" s="65">
        <v>200000</v>
      </c>
      <c r="D28" s="65" t="s">
        <v>72</v>
      </c>
      <c r="E28" s="69" t="s">
        <v>28</v>
      </c>
    </row>
    <row r="29" spans="1:101" s="71" customFormat="1" ht="15.75" x14ac:dyDescent="0.2">
      <c r="A29" s="67" t="s">
        <v>294</v>
      </c>
      <c r="B29" s="68" t="s">
        <v>307</v>
      </c>
      <c r="C29" s="65" t="s">
        <v>72</v>
      </c>
      <c r="D29" s="65">
        <v>1730000</v>
      </c>
      <c r="E29" s="69" t="s">
        <v>73</v>
      </c>
    </row>
    <row r="30" spans="1:101" s="71" customFormat="1" ht="15.75" x14ac:dyDescent="0.2">
      <c r="A30" s="67" t="s">
        <v>295</v>
      </c>
      <c r="B30" s="68" t="s">
        <v>315</v>
      </c>
      <c r="C30" s="65">
        <v>500000</v>
      </c>
      <c r="D30" s="65" t="s">
        <v>72</v>
      </c>
      <c r="E30" s="69" t="s">
        <v>28</v>
      </c>
    </row>
    <row r="31" spans="1:101" s="71" customFormat="1" ht="15.75" x14ac:dyDescent="0.2">
      <c r="A31" s="67" t="s">
        <v>296</v>
      </c>
      <c r="B31" s="68" t="s">
        <v>308</v>
      </c>
      <c r="C31" s="65" t="s">
        <v>72</v>
      </c>
      <c r="D31" s="65">
        <v>1730000</v>
      </c>
      <c r="E31" s="69" t="s">
        <v>73</v>
      </c>
    </row>
    <row r="32" spans="1:101" s="46" customFormat="1" ht="23.25" customHeight="1" x14ac:dyDescent="0.2">
      <c r="A32" s="42"/>
      <c r="B32" s="59" t="s">
        <v>23</v>
      </c>
      <c r="C32" s="43">
        <f>SUM(C6:C31)</f>
        <v>12423402</v>
      </c>
      <c r="D32" s="43">
        <f>SUM(D6:D31)</f>
        <v>6920000</v>
      </c>
      <c r="E32" s="44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</row>
    <row r="33" spans="1:101" s="47" customFormat="1" ht="23.25" customHeight="1" x14ac:dyDescent="0.2">
      <c r="A33" s="3"/>
      <c r="B33" s="38" t="s">
        <v>24</v>
      </c>
      <c r="C33" s="29"/>
      <c r="D33" s="30">
        <f>D5+C32-D32</f>
        <v>73273633</v>
      </c>
      <c r="E33" s="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</row>
    <row r="34" spans="1:101" s="53" customFormat="1" ht="15.75" x14ac:dyDescent="0.2">
      <c r="A34" s="48"/>
      <c r="B34" s="49"/>
      <c r="C34" s="50"/>
      <c r="D34" s="51"/>
      <c r="E34" s="5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1" ht="15.75" x14ac:dyDescent="0.2">
      <c r="B35" s="49"/>
      <c r="C35" s="50"/>
      <c r="D35" s="51"/>
      <c r="E35" s="52"/>
    </row>
    <row r="36" spans="1:101" ht="15.75" x14ac:dyDescent="0.2">
      <c r="B36" s="49"/>
      <c r="C36" s="50"/>
      <c r="D36" s="51"/>
      <c r="E36" s="52"/>
    </row>
    <row r="37" spans="1:101" ht="15.75" x14ac:dyDescent="0.2">
      <c r="B37" s="54"/>
      <c r="E37" s="52"/>
    </row>
    <row r="38" spans="1:101" ht="15.75" x14ac:dyDescent="0.2">
      <c r="B38" s="54"/>
      <c r="E38" s="52"/>
    </row>
    <row r="39" spans="1:101" ht="15.75" x14ac:dyDescent="0.2">
      <c r="B39" s="54"/>
    </row>
    <row r="40" spans="1:101" ht="15.75" x14ac:dyDescent="0.2">
      <c r="B40" s="54"/>
    </row>
    <row r="41" spans="1:101" ht="15.75" x14ac:dyDescent="0.2">
      <c r="B41" s="54"/>
    </row>
    <row r="42" spans="1:101" ht="15.75" x14ac:dyDescent="0.2">
      <c r="B42" s="54"/>
    </row>
    <row r="43" spans="1:101" ht="15.75" x14ac:dyDescent="0.2">
      <c r="B43" s="54"/>
    </row>
    <row r="44" spans="1:101" ht="15.75" x14ac:dyDescent="0.2">
      <c r="B44" s="54"/>
    </row>
    <row r="45" spans="1:101" ht="15.75" x14ac:dyDescent="0.2">
      <c r="B45" s="54"/>
    </row>
    <row r="46" spans="1:101" ht="15.75" x14ac:dyDescent="0.2">
      <c r="B46" s="54"/>
    </row>
    <row r="47" spans="1:101" ht="15.75" x14ac:dyDescent="0.2">
      <c r="B47" s="54"/>
    </row>
    <row r="48" spans="1:101" ht="15.75" x14ac:dyDescent="0.2">
      <c r="B48" s="54"/>
    </row>
    <row r="49" spans="2:5" ht="15.75" x14ac:dyDescent="0.2">
      <c r="B49" s="54"/>
    </row>
    <row r="50" spans="2:5" ht="15.75" x14ac:dyDescent="0.2">
      <c r="B50" s="54"/>
    </row>
    <row r="51" spans="2:5" ht="15.75" x14ac:dyDescent="0.2">
      <c r="B51" s="54"/>
      <c r="C51" s="1"/>
      <c r="D51" s="1"/>
    </row>
    <row r="52" spans="2:5" ht="15.75" x14ac:dyDescent="0.2">
      <c r="B52" s="54"/>
      <c r="C52" s="1"/>
      <c r="D52" s="1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5.75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E243" s="36"/>
    </row>
    <row r="244" spans="2:5" ht="18" customHeight="1" x14ac:dyDescent="0.2">
      <c r="B244" s="54"/>
      <c r="C244" s="1"/>
      <c r="E244" s="36"/>
    </row>
    <row r="245" spans="2:5" ht="18" customHeight="1" x14ac:dyDescent="0.2">
      <c r="B245" s="54"/>
      <c r="C245" s="1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</row>
    <row r="248" spans="2:5" ht="18" customHeight="1" x14ac:dyDescent="0.2">
      <c r="B248" s="54"/>
      <c r="C248" s="1"/>
      <c r="D248" s="51"/>
    </row>
    <row r="249" spans="2:5" ht="18" customHeight="1" x14ac:dyDescent="0.2">
      <c r="B249" s="54"/>
      <c r="C249" s="1"/>
      <c r="D249" s="51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C258" s="1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C260" s="50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  <c r="D288" s="51"/>
      <c r="E288" s="52"/>
    </row>
    <row r="289" spans="2:5" ht="18" customHeight="1" x14ac:dyDescent="0.2">
      <c r="B289" s="54"/>
      <c r="C289" s="1"/>
      <c r="E289" s="52"/>
    </row>
    <row r="290" spans="2:5" ht="18" customHeight="1" x14ac:dyDescent="0.2">
      <c r="B290" s="54"/>
      <c r="C290" s="1"/>
      <c r="E290" s="52"/>
    </row>
    <row r="291" spans="2:5" ht="18" customHeight="1" x14ac:dyDescent="0.2">
      <c r="B291" s="54"/>
      <c r="C291" s="1"/>
      <c r="D291" s="1"/>
    </row>
    <row r="292" spans="2:5" ht="18" customHeight="1" x14ac:dyDescent="0.2">
      <c r="B292" s="54"/>
      <c r="C292" s="1"/>
      <c r="D292" s="1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E1227" s="36"/>
    </row>
    <row r="1228" spans="2:5" ht="18" customHeight="1" x14ac:dyDescent="0.2">
      <c r="E1228" s="36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220"/>
  <sheetViews>
    <sheetView zoomScale="90" zoomScaleNormal="90" workbookViewId="0">
      <pane ySplit="5" topLeftCell="A6" activePane="bottomLeft" state="frozen"/>
      <selection pane="bottomLeft" activeCell="E25" sqref="A1:E25"/>
    </sheetView>
  </sheetViews>
  <sheetFormatPr defaultColWidth="9.140625" defaultRowHeight="18" customHeight="1" x14ac:dyDescent="0.2"/>
  <cols>
    <col min="1" max="1" width="7.42578125" style="48" bestFit="1" customWidth="1"/>
    <col min="2" max="2" width="39.28515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0" width="9.140625" style="1"/>
    <col min="11" max="11" width="26.7109375" style="1" customWidth="1"/>
    <col min="12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43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'T9'!D33</f>
        <v>73273633</v>
      </c>
      <c r="E5" s="58"/>
    </row>
    <row r="6" spans="1:5" s="71" customFormat="1" ht="15.75" x14ac:dyDescent="0.2">
      <c r="A6" s="67" t="s">
        <v>316</v>
      </c>
      <c r="B6" s="68" t="s">
        <v>326</v>
      </c>
      <c r="C6" s="65" t="s">
        <v>72</v>
      </c>
      <c r="D6" s="65">
        <v>1945000</v>
      </c>
      <c r="E6" s="69" t="s">
        <v>73</v>
      </c>
    </row>
    <row r="7" spans="1:5" s="71" customFormat="1" ht="15.75" x14ac:dyDescent="0.2">
      <c r="A7" s="67" t="s">
        <v>316</v>
      </c>
      <c r="B7" s="68" t="s">
        <v>65</v>
      </c>
      <c r="C7" s="65">
        <v>300000</v>
      </c>
      <c r="D7" s="65" t="s">
        <v>72</v>
      </c>
      <c r="E7" s="69" t="s">
        <v>28</v>
      </c>
    </row>
    <row r="8" spans="1:5" s="71" customFormat="1" ht="15.75" x14ac:dyDescent="0.2">
      <c r="A8" s="67" t="s">
        <v>316</v>
      </c>
      <c r="B8" s="68" t="s">
        <v>327</v>
      </c>
      <c r="C8" s="65">
        <v>1000000</v>
      </c>
      <c r="D8" s="65" t="s">
        <v>72</v>
      </c>
      <c r="E8" s="69" t="s">
        <v>28</v>
      </c>
    </row>
    <row r="9" spans="1:5" s="71" customFormat="1" ht="15.75" x14ac:dyDescent="0.2">
      <c r="A9" s="67" t="s">
        <v>317</v>
      </c>
      <c r="B9" s="68" t="s">
        <v>328</v>
      </c>
      <c r="C9" s="65">
        <v>1000000</v>
      </c>
      <c r="D9" s="65" t="s">
        <v>72</v>
      </c>
      <c r="E9" s="69" t="s">
        <v>28</v>
      </c>
    </row>
    <row r="10" spans="1:5" s="71" customFormat="1" ht="15.75" x14ac:dyDescent="0.2">
      <c r="A10" s="67" t="s">
        <v>318</v>
      </c>
      <c r="B10" s="68" t="s">
        <v>329</v>
      </c>
      <c r="C10" s="65" t="s">
        <v>72</v>
      </c>
      <c r="D10" s="65">
        <v>1730000</v>
      </c>
      <c r="E10" s="69" t="s">
        <v>73</v>
      </c>
    </row>
    <row r="11" spans="1:5" s="71" customFormat="1" ht="15.75" x14ac:dyDescent="0.2">
      <c r="A11" s="67" t="s">
        <v>319</v>
      </c>
      <c r="B11" s="68" t="s">
        <v>330</v>
      </c>
      <c r="C11" s="65">
        <v>500000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319</v>
      </c>
      <c r="B12" s="68" t="s">
        <v>331</v>
      </c>
      <c r="C12" s="65">
        <v>1000000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319</v>
      </c>
      <c r="B13" s="68" t="s">
        <v>63</v>
      </c>
      <c r="C13" s="65">
        <v>500000</v>
      </c>
      <c r="D13" s="65" t="s">
        <v>72</v>
      </c>
      <c r="E13" s="69" t="s">
        <v>28</v>
      </c>
    </row>
    <row r="14" spans="1:5" s="71" customFormat="1" ht="15.75" customHeight="1" x14ac:dyDescent="0.2">
      <c r="A14" s="67" t="s">
        <v>319</v>
      </c>
      <c r="B14" s="68" t="s">
        <v>313</v>
      </c>
      <c r="C14" s="65">
        <v>200000</v>
      </c>
      <c r="D14" s="65" t="s">
        <v>72</v>
      </c>
      <c r="E14" s="69" t="s">
        <v>28</v>
      </c>
    </row>
    <row r="15" spans="1:5" s="71" customFormat="1" ht="15.75" customHeight="1" x14ac:dyDescent="0.2">
      <c r="A15" s="67" t="s">
        <v>320</v>
      </c>
      <c r="B15" s="68" t="s">
        <v>175</v>
      </c>
      <c r="C15" s="65">
        <v>2823</v>
      </c>
      <c r="D15" s="65" t="s">
        <v>72</v>
      </c>
      <c r="E15" s="69" t="s">
        <v>26</v>
      </c>
    </row>
    <row r="16" spans="1:5" s="71" customFormat="1" ht="15.75" x14ac:dyDescent="0.2">
      <c r="A16" s="67" t="s">
        <v>321</v>
      </c>
      <c r="B16" s="68" t="s">
        <v>332</v>
      </c>
      <c r="C16" s="65" t="s">
        <v>72</v>
      </c>
      <c r="D16" s="65">
        <v>1730000</v>
      </c>
      <c r="E16" s="69" t="s">
        <v>73</v>
      </c>
    </row>
    <row r="17" spans="1:101" s="71" customFormat="1" ht="15.75" x14ac:dyDescent="0.2">
      <c r="A17" s="67" t="s">
        <v>322</v>
      </c>
      <c r="B17" s="68" t="s">
        <v>209</v>
      </c>
      <c r="C17" s="65">
        <v>500000</v>
      </c>
      <c r="D17" s="65" t="s">
        <v>72</v>
      </c>
      <c r="E17" s="69" t="s">
        <v>28</v>
      </c>
    </row>
    <row r="18" spans="1:101" s="71" customFormat="1" ht="15.75" x14ac:dyDescent="0.2">
      <c r="A18" s="67" t="s">
        <v>322</v>
      </c>
      <c r="B18" s="68" t="s">
        <v>65</v>
      </c>
      <c r="C18" s="65">
        <v>300000</v>
      </c>
      <c r="D18" s="65" t="s">
        <v>72</v>
      </c>
      <c r="E18" s="69" t="s">
        <v>28</v>
      </c>
    </row>
    <row r="19" spans="1:101" s="71" customFormat="1" ht="15.75" x14ac:dyDescent="0.2">
      <c r="A19" s="67" t="s">
        <v>323</v>
      </c>
      <c r="B19" s="68" t="s">
        <v>333</v>
      </c>
      <c r="C19" s="65">
        <v>500000</v>
      </c>
      <c r="D19" s="65" t="s">
        <v>72</v>
      </c>
      <c r="E19" s="69" t="s">
        <v>28</v>
      </c>
    </row>
    <row r="20" spans="1:101" s="71" customFormat="1" ht="15.75" x14ac:dyDescent="0.2">
      <c r="A20" s="67" t="s">
        <v>324</v>
      </c>
      <c r="B20" s="68" t="s">
        <v>334</v>
      </c>
      <c r="C20" s="65">
        <v>500000</v>
      </c>
      <c r="D20" s="65" t="s">
        <v>72</v>
      </c>
      <c r="E20" s="69" t="s">
        <v>28</v>
      </c>
    </row>
    <row r="21" spans="1:101" s="71" customFormat="1" ht="15.75" x14ac:dyDescent="0.2">
      <c r="A21" s="67" t="s">
        <v>324</v>
      </c>
      <c r="B21" s="68" t="s">
        <v>335</v>
      </c>
      <c r="C21" s="65">
        <v>20000</v>
      </c>
      <c r="D21" s="65" t="s">
        <v>72</v>
      </c>
      <c r="E21" s="69" t="s">
        <v>28</v>
      </c>
    </row>
    <row r="22" spans="1:101" s="71" customFormat="1" ht="15.75" x14ac:dyDescent="0.2">
      <c r="A22" s="67" t="s">
        <v>324</v>
      </c>
      <c r="B22" s="68" t="s">
        <v>336</v>
      </c>
      <c r="C22" s="65">
        <v>500000</v>
      </c>
      <c r="D22" s="65" t="s">
        <v>72</v>
      </c>
      <c r="E22" s="69" t="s">
        <v>28</v>
      </c>
    </row>
    <row r="23" spans="1:101" s="71" customFormat="1" ht="15.75" x14ac:dyDescent="0.2">
      <c r="A23" s="67" t="s">
        <v>325</v>
      </c>
      <c r="B23" s="68" t="s">
        <v>337</v>
      </c>
      <c r="C23" s="65"/>
      <c r="D23" s="65">
        <v>1810000</v>
      </c>
      <c r="E23" s="69" t="s">
        <v>73</v>
      </c>
    </row>
    <row r="24" spans="1:101" s="46" customFormat="1" ht="23.25" customHeight="1" x14ac:dyDescent="0.2">
      <c r="A24" s="42"/>
      <c r="B24" s="59" t="s">
        <v>23</v>
      </c>
      <c r="C24" s="43">
        <f>SUM(C6:C23)</f>
        <v>6822823</v>
      </c>
      <c r="D24" s="43">
        <f>SUM(D6:D23)</f>
        <v>7215000</v>
      </c>
      <c r="E24" s="44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</row>
    <row r="25" spans="1:101" s="47" customFormat="1" ht="23.25" customHeight="1" x14ac:dyDescent="0.2">
      <c r="A25" s="3"/>
      <c r="B25" s="38" t="s">
        <v>24</v>
      </c>
      <c r="C25" s="29"/>
      <c r="D25" s="30">
        <f>D5+C24-D24</f>
        <v>72881456</v>
      </c>
      <c r="E25" s="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</row>
    <row r="26" spans="1:101" s="53" customFormat="1" ht="15.75" x14ac:dyDescent="0.2">
      <c r="A26" s="48"/>
      <c r="B26" s="49"/>
      <c r="C26" s="50"/>
      <c r="D26" s="51"/>
      <c r="E26" s="5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</row>
    <row r="27" spans="1:101" ht="15.75" x14ac:dyDescent="0.2">
      <c r="B27" s="49"/>
      <c r="C27" s="50"/>
      <c r="D27" s="51"/>
      <c r="E27" s="52"/>
    </row>
    <row r="28" spans="1:101" ht="15.75" x14ac:dyDescent="0.2">
      <c r="B28" s="49"/>
      <c r="C28" s="50"/>
      <c r="D28" s="51"/>
      <c r="E28" s="52"/>
    </row>
    <row r="29" spans="1:101" ht="15.75" x14ac:dyDescent="0.2">
      <c r="B29" s="49"/>
      <c r="C29" s="50"/>
      <c r="D29" s="51"/>
      <c r="E29" s="52"/>
    </row>
    <row r="30" spans="1:101" ht="15.75" x14ac:dyDescent="0.2">
      <c r="B30" s="49"/>
      <c r="C30" s="50"/>
      <c r="D30" s="51"/>
      <c r="E30" s="52"/>
    </row>
    <row r="31" spans="1:101" ht="15.75" x14ac:dyDescent="0.2">
      <c r="B31" s="54"/>
    </row>
    <row r="32" spans="1:101" ht="15.75" x14ac:dyDescent="0.2">
      <c r="B32" s="54"/>
    </row>
    <row r="33" spans="2:5" ht="15.75" x14ac:dyDescent="0.2">
      <c r="B33" s="54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5.75" x14ac:dyDescent="0.2">
      <c r="B47" s="54"/>
      <c r="C47" s="1"/>
      <c r="D47" s="1"/>
      <c r="E47" s="36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</row>
    <row r="238" spans="2:5" ht="18" customHeight="1" x14ac:dyDescent="0.2">
      <c r="B238" s="54"/>
      <c r="C238" s="1"/>
    </row>
    <row r="239" spans="2:5" ht="18" customHeight="1" x14ac:dyDescent="0.2">
      <c r="B239" s="54"/>
      <c r="C239" s="1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  <c r="D242" s="51"/>
      <c r="E242" s="52"/>
    </row>
    <row r="243" spans="2:5" ht="18" customHeight="1" x14ac:dyDescent="0.2">
      <c r="B243" s="54"/>
      <c r="C243" s="1"/>
      <c r="D243" s="51"/>
      <c r="E243" s="52"/>
    </row>
    <row r="244" spans="2:5" ht="18" customHeight="1" x14ac:dyDescent="0.2">
      <c r="B244" s="54"/>
      <c r="C244" s="1"/>
      <c r="D244" s="51"/>
      <c r="E244" s="52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C254" s="50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</row>
    <row r="284" spans="2:5" ht="18" customHeight="1" x14ac:dyDescent="0.2">
      <c r="B284" s="54"/>
      <c r="C284" s="1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18"/>
  <sheetViews>
    <sheetView zoomScale="90" zoomScaleNormal="90" workbookViewId="0">
      <pane ySplit="5" topLeftCell="A6" activePane="bottomLeft" state="frozen"/>
      <selection pane="bottomLeft" activeCell="E23" sqref="A1:E23"/>
    </sheetView>
  </sheetViews>
  <sheetFormatPr defaultColWidth="9.140625" defaultRowHeight="18" customHeight="1" x14ac:dyDescent="0.2"/>
  <cols>
    <col min="1" max="1" width="11.5703125" style="48" customWidth="1"/>
    <col min="2" max="2" width="37.140625" style="57" bestFit="1" customWidth="1"/>
    <col min="3" max="3" width="14" style="55" bestFit="1" customWidth="1"/>
    <col min="4" max="4" width="15.8554687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42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'T10'!D25</f>
        <v>72881456</v>
      </c>
      <c r="E5" s="58"/>
    </row>
    <row r="6" spans="1:5" s="71" customFormat="1" ht="15.75" x14ac:dyDescent="0.2">
      <c r="A6" s="67" t="s">
        <v>338</v>
      </c>
      <c r="B6" s="68" t="s">
        <v>349</v>
      </c>
      <c r="C6" s="65">
        <v>500000</v>
      </c>
      <c r="D6" s="65" t="s">
        <v>72</v>
      </c>
      <c r="E6" s="69" t="s">
        <v>28</v>
      </c>
    </row>
    <row r="7" spans="1:5" s="71" customFormat="1" ht="15.75" x14ac:dyDescent="0.2">
      <c r="A7" s="67" t="s">
        <v>338</v>
      </c>
      <c r="B7" s="68" t="s">
        <v>301</v>
      </c>
      <c r="C7" s="65">
        <v>50000</v>
      </c>
      <c r="D7" s="65" t="s">
        <v>72</v>
      </c>
      <c r="E7" s="69" t="s">
        <v>28</v>
      </c>
    </row>
    <row r="8" spans="1:5" s="71" customFormat="1" ht="15.75" x14ac:dyDescent="0.2">
      <c r="A8" s="67" t="s">
        <v>339</v>
      </c>
      <c r="B8" s="68" t="s">
        <v>66</v>
      </c>
      <c r="C8" s="65" t="s">
        <v>72</v>
      </c>
      <c r="D8" s="65">
        <v>1730000</v>
      </c>
      <c r="E8" s="70" t="s">
        <v>73</v>
      </c>
    </row>
    <row r="9" spans="1:5" s="71" customFormat="1" ht="15.75" x14ac:dyDescent="0.2">
      <c r="A9" s="67" t="s">
        <v>340</v>
      </c>
      <c r="B9" s="68" t="s">
        <v>209</v>
      </c>
      <c r="C9" s="65">
        <v>500000</v>
      </c>
      <c r="D9" s="65" t="s">
        <v>72</v>
      </c>
      <c r="E9" s="69" t="s">
        <v>28</v>
      </c>
    </row>
    <row r="10" spans="1:5" s="71" customFormat="1" ht="15.75" x14ac:dyDescent="0.2">
      <c r="A10" s="67" t="s">
        <v>341</v>
      </c>
      <c r="B10" s="68" t="s">
        <v>71</v>
      </c>
      <c r="C10" s="65">
        <v>500000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342</v>
      </c>
      <c r="B11" s="68" t="s">
        <v>350</v>
      </c>
      <c r="C11" s="65" t="s">
        <v>72</v>
      </c>
      <c r="D11" s="65">
        <v>1730000</v>
      </c>
      <c r="E11" s="70" t="s">
        <v>73</v>
      </c>
    </row>
    <row r="12" spans="1:5" s="71" customFormat="1" ht="15.75" x14ac:dyDescent="0.2">
      <c r="A12" s="67" t="s">
        <v>342</v>
      </c>
      <c r="B12" s="68" t="s">
        <v>125</v>
      </c>
      <c r="C12" s="65" t="s">
        <v>72</v>
      </c>
      <c r="D12" s="65">
        <v>720000</v>
      </c>
      <c r="E12" s="69" t="s">
        <v>143</v>
      </c>
    </row>
    <row r="13" spans="1:5" s="71" customFormat="1" ht="15.75" x14ac:dyDescent="0.2">
      <c r="A13" s="67" t="s">
        <v>343</v>
      </c>
      <c r="B13" s="68" t="s">
        <v>351</v>
      </c>
      <c r="C13" s="65" t="s">
        <v>72</v>
      </c>
      <c r="D13" s="65">
        <v>1512000</v>
      </c>
      <c r="E13" s="69" t="s">
        <v>74</v>
      </c>
    </row>
    <row r="14" spans="1:5" s="71" customFormat="1" ht="15.75" x14ac:dyDescent="0.2">
      <c r="A14" s="67" t="s">
        <v>343</v>
      </c>
      <c r="B14" s="68" t="s">
        <v>175</v>
      </c>
      <c r="C14" s="65">
        <v>2776</v>
      </c>
      <c r="D14" s="65" t="s">
        <v>72</v>
      </c>
      <c r="E14" s="69" t="s">
        <v>26</v>
      </c>
    </row>
    <row r="15" spans="1:5" s="71" customFormat="1" ht="15.75" x14ac:dyDescent="0.2">
      <c r="A15" s="67" t="s">
        <v>344</v>
      </c>
      <c r="B15" s="68" t="s">
        <v>352</v>
      </c>
      <c r="C15" s="65">
        <v>500000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344</v>
      </c>
      <c r="B16" s="68" t="s">
        <v>353</v>
      </c>
      <c r="C16" s="65" t="s">
        <v>72</v>
      </c>
      <c r="D16" s="65">
        <v>1730000</v>
      </c>
      <c r="E16" s="70" t="s">
        <v>73</v>
      </c>
    </row>
    <row r="17" spans="1:100" s="71" customFormat="1" ht="15.75" x14ac:dyDescent="0.2">
      <c r="A17" s="67" t="s">
        <v>345</v>
      </c>
      <c r="B17" s="68" t="s">
        <v>312</v>
      </c>
      <c r="C17" s="65">
        <v>1000000</v>
      </c>
      <c r="D17" s="65" t="s">
        <v>72</v>
      </c>
      <c r="E17" s="69" t="s">
        <v>28</v>
      </c>
    </row>
    <row r="18" spans="1:100" s="71" customFormat="1" ht="15.75" x14ac:dyDescent="0.2">
      <c r="A18" s="67" t="s">
        <v>345</v>
      </c>
      <c r="B18" s="68" t="s">
        <v>354</v>
      </c>
      <c r="C18" s="65">
        <v>68166</v>
      </c>
      <c r="D18" s="65" t="s">
        <v>72</v>
      </c>
      <c r="E18" s="69" t="s">
        <v>28</v>
      </c>
    </row>
    <row r="19" spans="1:100" s="71" customFormat="1" ht="15.75" x14ac:dyDescent="0.2">
      <c r="A19" s="67" t="s">
        <v>346</v>
      </c>
      <c r="B19" s="68" t="s">
        <v>209</v>
      </c>
      <c r="C19" s="65">
        <v>300000</v>
      </c>
      <c r="D19" s="65" t="s">
        <v>72</v>
      </c>
      <c r="E19" s="69" t="s">
        <v>28</v>
      </c>
    </row>
    <row r="20" spans="1:100" s="71" customFormat="1" ht="15.75" x14ac:dyDescent="0.2">
      <c r="A20" s="67" t="s">
        <v>347</v>
      </c>
      <c r="B20" s="68" t="s">
        <v>355</v>
      </c>
      <c r="C20" s="65" t="s">
        <v>72</v>
      </c>
      <c r="D20" s="65">
        <v>1730000</v>
      </c>
      <c r="E20" s="70" t="s">
        <v>73</v>
      </c>
    </row>
    <row r="21" spans="1:100" s="71" customFormat="1" ht="15.75" x14ac:dyDescent="0.2">
      <c r="A21" s="67" t="s">
        <v>348</v>
      </c>
      <c r="B21" s="68" t="s">
        <v>356</v>
      </c>
      <c r="C21" s="65" t="s">
        <v>72</v>
      </c>
      <c r="D21" s="65">
        <v>3024000</v>
      </c>
      <c r="E21" s="69" t="s">
        <v>74</v>
      </c>
    </row>
    <row r="22" spans="1:100" s="46" customFormat="1" ht="23.25" customHeight="1" x14ac:dyDescent="0.2">
      <c r="A22" s="42"/>
      <c r="B22" s="59" t="s">
        <v>23</v>
      </c>
      <c r="C22" s="43">
        <f>SUM(C6:C21)</f>
        <v>3420942</v>
      </c>
      <c r="D22" s="43">
        <f>SUM(D6:D21)</f>
        <v>12176000</v>
      </c>
      <c r="E22" s="44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</row>
    <row r="23" spans="1:100" s="47" customFormat="1" ht="23.25" customHeight="1" x14ac:dyDescent="0.2">
      <c r="A23" s="3"/>
      <c r="B23" s="38" t="s">
        <v>24</v>
      </c>
      <c r="C23" s="29"/>
      <c r="D23" s="30">
        <f>D5+C22-D22</f>
        <v>64126398</v>
      </c>
      <c r="E23" s="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</row>
    <row r="24" spans="1:100" s="53" customFormat="1" ht="15.75" x14ac:dyDescent="0.2">
      <c r="A24" s="48"/>
      <c r="B24" s="49"/>
      <c r="C24" s="50"/>
      <c r="D24" s="51"/>
      <c r="E24" s="5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</row>
    <row r="25" spans="1:100" ht="15.75" x14ac:dyDescent="0.2">
      <c r="B25" s="49"/>
      <c r="C25" s="50"/>
      <c r="D25" s="51"/>
      <c r="E25" s="52"/>
    </row>
    <row r="26" spans="1:100" ht="15.75" x14ac:dyDescent="0.2">
      <c r="B26" s="49"/>
      <c r="C26" s="50"/>
      <c r="D26" s="51"/>
      <c r="E26" s="52"/>
    </row>
    <row r="27" spans="1:100" ht="15.75" x14ac:dyDescent="0.2">
      <c r="B27" s="49"/>
      <c r="C27" s="50"/>
      <c r="D27" s="51"/>
      <c r="E27" s="52"/>
    </row>
    <row r="28" spans="1:100" ht="15.75" x14ac:dyDescent="0.2">
      <c r="B28" s="49"/>
      <c r="C28" s="50"/>
      <c r="D28" s="51"/>
      <c r="E28" s="52"/>
    </row>
    <row r="29" spans="1:100" ht="15.75" x14ac:dyDescent="0.2">
      <c r="B29" s="54"/>
    </row>
    <row r="30" spans="1:100" ht="15.75" x14ac:dyDescent="0.2">
      <c r="B30" s="54"/>
    </row>
    <row r="31" spans="1:100" ht="15.75" x14ac:dyDescent="0.2">
      <c r="B31" s="54"/>
    </row>
    <row r="32" spans="1:100" ht="15.75" x14ac:dyDescent="0.2">
      <c r="B32" s="54"/>
    </row>
    <row r="33" spans="2:5" ht="15.75" x14ac:dyDescent="0.2">
      <c r="B33" s="54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5.75" x14ac:dyDescent="0.2">
      <c r="B47" s="54"/>
      <c r="C47" s="1"/>
      <c r="D47" s="1"/>
      <c r="E47" s="36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</row>
    <row r="236" spans="2:5" ht="18" customHeight="1" x14ac:dyDescent="0.2">
      <c r="B236" s="54"/>
      <c r="C236" s="1"/>
    </row>
    <row r="237" spans="2:5" ht="18" customHeight="1" x14ac:dyDescent="0.2">
      <c r="B237" s="54"/>
      <c r="C237" s="1"/>
    </row>
    <row r="238" spans="2:5" ht="18" customHeight="1" x14ac:dyDescent="0.2">
      <c r="B238" s="54"/>
      <c r="C238" s="1"/>
    </row>
    <row r="239" spans="2:5" ht="18" customHeight="1" x14ac:dyDescent="0.2">
      <c r="B239" s="54"/>
      <c r="C239" s="1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C241" s="1"/>
      <c r="D241" s="51"/>
      <c r="E241" s="52"/>
    </row>
    <row r="242" spans="2:5" ht="18" customHeight="1" x14ac:dyDescent="0.2">
      <c r="B242" s="54"/>
      <c r="C242" s="1"/>
      <c r="D242" s="51"/>
      <c r="E242" s="52"/>
    </row>
    <row r="243" spans="2:5" ht="18" customHeight="1" x14ac:dyDescent="0.2">
      <c r="B243" s="54"/>
      <c r="C243" s="1"/>
      <c r="D243" s="51"/>
      <c r="E243" s="52"/>
    </row>
    <row r="244" spans="2:5" ht="18" customHeight="1" x14ac:dyDescent="0.2">
      <c r="B244" s="54"/>
      <c r="C244" s="1"/>
      <c r="D244" s="51"/>
      <c r="E244" s="52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C252" s="50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</row>
    <row r="282" spans="2:5" ht="18" customHeight="1" x14ac:dyDescent="0.2">
      <c r="B282" s="54"/>
      <c r="C282" s="1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23"/>
  <sheetViews>
    <sheetView zoomScale="85" zoomScaleNormal="85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39.28515625" style="57" customWidth="1"/>
    <col min="3" max="3" width="14" style="55" bestFit="1" customWidth="1"/>
    <col min="4" max="4" width="16.4257812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1" t="s">
        <v>48</v>
      </c>
      <c r="C1" s="81"/>
      <c r="D1" s="81"/>
      <c r="E1" s="81"/>
    </row>
    <row r="2" spans="1:5" s="32" customFormat="1" ht="18.75" x14ac:dyDescent="0.2">
      <c r="B2" s="81" t="s">
        <v>41</v>
      </c>
      <c r="C2" s="81"/>
      <c r="D2" s="81"/>
      <c r="E2" s="81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'T11'!D23</f>
        <v>64126398</v>
      </c>
      <c r="E5" s="58"/>
    </row>
    <row r="6" spans="1:5" s="71" customFormat="1" ht="15.75" x14ac:dyDescent="0.2">
      <c r="A6" s="67" t="s">
        <v>357</v>
      </c>
      <c r="B6" s="68" t="s">
        <v>372</v>
      </c>
      <c r="C6" s="65" t="s">
        <v>72</v>
      </c>
      <c r="D6" s="65">
        <v>809000</v>
      </c>
      <c r="E6" s="69" t="s">
        <v>73</v>
      </c>
    </row>
    <row r="7" spans="1:5" s="71" customFormat="1" ht="15.75" customHeight="1" x14ac:dyDescent="0.2">
      <c r="A7" s="67" t="s">
        <v>358</v>
      </c>
      <c r="B7" s="68" t="s">
        <v>109</v>
      </c>
      <c r="C7" s="65">
        <v>100000</v>
      </c>
      <c r="D7" s="65" t="s">
        <v>72</v>
      </c>
      <c r="E7" s="69" t="s">
        <v>28</v>
      </c>
    </row>
    <row r="8" spans="1:5" s="71" customFormat="1" ht="15.75" customHeight="1" x14ac:dyDescent="0.2">
      <c r="A8" s="67" t="s">
        <v>359</v>
      </c>
      <c r="B8" s="68" t="s">
        <v>373</v>
      </c>
      <c r="C8" s="65" t="s">
        <v>72</v>
      </c>
      <c r="D8" s="65">
        <v>1730000</v>
      </c>
      <c r="E8" s="69" t="s">
        <v>73</v>
      </c>
    </row>
    <row r="9" spans="1:5" s="71" customFormat="1" ht="15.75" x14ac:dyDescent="0.2">
      <c r="A9" s="67" t="s">
        <v>360</v>
      </c>
      <c r="B9" s="68" t="s">
        <v>374</v>
      </c>
      <c r="C9" s="65">
        <v>200000</v>
      </c>
      <c r="D9" s="65" t="s">
        <v>72</v>
      </c>
      <c r="E9" s="69" t="s">
        <v>28</v>
      </c>
    </row>
    <row r="10" spans="1:5" s="71" customFormat="1" ht="15.75" x14ac:dyDescent="0.2">
      <c r="A10" s="67" t="s">
        <v>361</v>
      </c>
      <c r="B10" s="68" t="s">
        <v>375</v>
      </c>
      <c r="C10" s="65">
        <v>200000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361</v>
      </c>
      <c r="B11" s="68" t="s">
        <v>376</v>
      </c>
      <c r="C11" s="65">
        <v>600000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361</v>
      </c>
      <c r="B12" s="68" t="s">
        <v>377</v>
      </c>
      <c r="C12" s="65">
        <v>320000</v>
      </c>
      <c r="D12" s="65" t="s">
        <v>72</v>
      </c>
      <c r="E12" s="69" t="s">
        <v>28</v>
      </c>
    </row>
    <row r="13" spans="1:5" s="71" customFormat="1" ht="15.75" x14ac:dyDescent="0.2">
      <c r="A13" s="67" t="s">
        <v>361</v>
      </c>
      <c r="B13" s="68" t="s">
        <v>376</v>
      </c>
      <c r="C13" s="65">
        <v>100000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362</v>
      </c>
      <c r="B14" s="68" t="s">
        <v>378</v>
      </c>
      <c r="C14" s="65">
        <v>100000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363</v>
      </c>
      <c r="B15" s="68" t="s">
        <v>379</v>
      </c>
      <c r="C15" s="65" t="s">
        <v>72</v>
      </c>
      <c r="D15" s="65">
        <v>1730000</v>
      </c>
      <c r="E15" s="69" t="s">
        <v>73</v>
      </c>
    </row>
    <row r="16" spans="1:5" s="71" customFormat="1" ht="15.75" x14ac:dyDescent="0.2">
      <c r="A16" s="67" t="s">
        <v>363</v>
      </c>
      <c r="B16" s="68" t="s">
        <v>380</v>
      </c>
      <c r="C16" s="65">
        <v>500000</v>
      </c>
      <c r="D16" s="65" t="s">
        <v>72</v>
      </c>
      <c r="E16" s="69" t="s">
        <v>28</v>
      </c>
    </row>
    <row r="17" spans="1:100" s="71" customFormat="1" ht="15.95" customHeight="1" x14ac:dyDescent="0.2">
      <c r="A17" s="67" t="s">
        <v>363</v>
      </c>
      <c r="B17" s="68" t="s">
        <v>381</v>
      </c>
      <c r="C17" s="65">
        <v>1500000</v>
      </c>
      <c r="D17" s="65" t="s">
        <v>72</v>
      </c>
      <c r="E17" s="69" t="s">
        <v>28</v>
      </c>
    </row>
    <row r="18" spans="1:100" s="71" customFormat="1" ht="15.75" x14ac:dyDescent="0.2">
      <c r="A18" s="67" t="s">
        <v>363</v>
      </c>
      <c r="B18" s="68" t="s">
        <v>382</v>
      </c>
      <c r="C18" s="65">
        <v>200000</v>
      </c>
      <c r="D18" s="65" t="s">
        <v>72</v>
      </c>
      <c r="E18" s="69" t="s">
        <v>28</v>
      </c>
    </row>
    <row r="19" spans="1:100" s="71" customFormat="1" ht="15.75" x14ac:dyDescent="0.2">
      <c r="A19" s="67" t="s">
        <v>364</v>
      </c>
      <c r="B19" s="68" t="s">
        <v>383</v>
      </c>
      <c r="C19" s="65">
        <v>100000</v>
      </c>
      <c r="D19" s="65" t="s">
        <v>72</v>
      </c>
      <c r="E19" s="69" t="s">
        <v>28</v>
      </c>
    </row>
    <row r="20" spans="1:100" s="71" customFormat="1" ht="15.75" x14ac:dyDescent="0.2">
      <c r="A20" s="67" t="s">
        <v>364</v>
      </c>
      <c r="B20" s="68" t="s">
        <v>65</v>
      </c>
      <c r="C20" s="65">
        <v>300000</v>
      </c>
      <c r="D20" s="65" t="s">
        <v>72</v>
      </c>
      <c r="E20" s="69" t="s">
        <v>28</v>
      </c>
    </row>
    <row r="21" spans="1:100" s="71" customFormat="1" ht="15.75" x14ac:dyDescent="0.2">
      <c r="A21" s="67" t="s">
        <v>365</v>
      </c>
      <c r="B21" s="68" t="s">
        <v>175</v>
      </c>
      <c r="C21" s="65">
        <v>3110</v>
      </c>
      <c r="D21" s="65" t="s">
        <v>72</v>
      </c>
      <c r="E21" s="69" t="s">
        <v>26</v>
      </c>
    </row>
    <row r="22" spans="1:100" s="71" customFormat="1" ht="15.75" x14ac:dyDescent="0.2">
      <c r="A22" s="67" t="s">
        <v>366</v>
      </c>
      <c r="B22" s="68" t="s">
        <v>369</v>
      </c>
      <c r="C22" s="65" t="s">
        <v>72</v>
      </c>
      <c r="D22" s="65">
        <v>104000</v>
      </c>
      <c r="E22" s="69" t="s">
        <v>27</v>
      </c>
    </row>
    <row r="23" spans="1:100" s="71" customFormat="1" ht="15.75" x14ac:dyDescent="0.2">
      <c r="A23" s="67" t="s">
        <v>366</v>
      </c>
      <c r="B23" s="68" t="s">
        <v>370</v>
      </c>
      <c r="C23" s="65" t="s">
        <v>72</v>
      </c>
      <c r="D23" s="65">
        <v>1730000</v>
      </c>
      <c r="E23" s="69" t="s">
        <v>73</v>
      </c>
    </row>
    <row r="24" spans="1:100" s="71" customFormat="1" ht="15.75" x14ac:dyDescent="0.2">
      <c r="A24" s="67" t="s">
        <v>367</v>
      </c>
      <c r="B24" s="68" t="s">
        <v>384</v>
      </c>
      <c r="C24" s="65">
        <v>1500000</v>
      </c>
      <c r="D24" s="65" t="s">
        <v>72</v>
      </c>
      <c r="E24" s="69" t="s">
        <v>28</v>
      </c>
    </row>
    <row r="25" spans="1:100" s="71" customFormat="1" ht="15.75" x14ac:dyDescent="0.2">
      <c r="A25" s="67" t="s">
        <v>368</v>
      </c>
      <c r="B25" s="68" t="s">
        <v>385</v>
      </c>
      <c r="C25" s="65" t="s">
        <v>72</v>
      </c>
      <c r="D25" s="65">
        <v>840000</v>
      </c>
      <c r="E25" s="69" t="s">
        <v>73</v>
      </c>
    </row>
    <row r="26" spans="1:100" s="71" customFormat="1" ht="15.75" x14ac:dyDescent="0.2">
      <c r="A26" s="67" t="s">
        <v>368</v>
      </c>
      <c r="B26" s="68" t="s">
        <v>371</v>
      </c>
      <c r="C26" s="65" t="s">
        <v>72</v>
      </c>
      <c r="D26" s="65">
        <v>120000</v>
      </c>
      <c r="E26" s="69" t="s">
        <v>27</v>
      </c>
    </row>
    <row r="27" spans="1:100" s="46" customFormat="1" ht="23.25" customHeight="1" x14ac:dyDescent="0.2">
      <c r="A27" s="42"/>
      <c r="B27" s="59" t="s">
        <v>23</v>
      </c>
      <c r="C27" s="43">
        <f>SUM(C6:C26)</f>
        <v>5723110</v>
      </c>
      <c r="D27" s="43">
        <f>SUM(D6:D26)</f>
        <v>7063000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</row>
    <row r="28" spans="1:100" s="47" customFormat="1" ht="23.25" customHeight="1" x14ac:dyDescent="0.2">
      <c r="A28" s="3"/>
      <c r="B28" s="38" t="s">
        <v>24</v>
      </c>
      <c r="C28" s="29"/>
      <c r="D28" s="30">
        <f>D5+C27-D27</f>
        <v>62786508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</row>
    <row r="29" spans="1:100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</row>
    <row r="30" spans="1:100" ht="15.75" x14ac:dyDescent="0.2">
      <c r="B30" s="49"/>
      <c r="C30" s="50"/>
      <c r="D30" s="51"/>
      <c r="E30" s="52"/>
    </row>
    <row r="31" spans="1:100" ht="15.75" x14ac:dyDescent="0.2">
      <c r="B31" s="49"/>
      <c r="C31" s="50"/>
      <c r="D31" s="51"/>
      <c r="E31" s="52"/>
    </row>
    <row r="32" spans="1:100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23"/>
  <sheetViews>
    <sheetView tabSelected="1" zoomScale="90" zoomScaleNormal="90" workbookViewId="0">
      <selection activeCell="N19" sqref="A1:N19"/>
    </sheetView>
  </sheetViews>
  <sheetFormatPr defaultColWidth="9.140625" defaultRowHeight="19.5" customHeight="1" x14ac:dyDescent="0.2"/>
  <cols>
    <col min="1" max="1" width="9.7109375" style="27" bestFit="1" customWidth="1"/>
    <col min="2" max="2" width="14" style="13" bestFit="1" customWidth="1"/>
    <col min="3" max="3" width="12.7109375" style="13" bestFit="1" customWidth="1"/>
    <col min="4" max="4" width="11.5703125" style="13" bestFit="1" customWidth="1"/>
    <col min="5" max="5" width="15.7109375" style="13" bestFit="1" customWidth="1"/>
    <col min="6" max="6" width="16" style="13" bestFit="1" customWidth="1"/>
    <col min="7" max="9" width="14" style="13" bestFit="1" customWidth="1"/>
    <col min="10" max="10" width="14.7109375" style="13" bestFit="1" customWidth="1"/>
    <col min="11" max="11" width="12.7109375" style="13" bestFit="1" customWidth="1"/>
    <col min="12" max="12" width="15.7109375" style="13" bestFit="1" customWidth="1"/>
    <col min="13" max="13" width="14" style="13" hidden="1" customWidth="1"/>
    <col min="14" max="14" width="15.5703125" style="27" bestFit="1" customWidth="1"/>
    <col min="15" max="15" width="12.85546875" style="13" bestFit="1" customWidth="1"/>
    <col min="16" max="16" width="28.28515625" style="13" customWidth="1"/>
    <col min="17" max="17" width="25.42578125" style="14" bestFit="1" customWidth="1"/>
    <col min="18" max="18" width="28.7109375" style="14" bestFit="1" customWidth="1"/>
    <col min="19" max="16384" width="9.140625" style="13"/>
  </cols>
  <sheetData>
    <row r="1" spans="1:18" ht="54" customHeight="1" x14ac:dyDescent="0.2">
      <c r="A1" s="93" t="s">
        <v>49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8" s="10" customFormat="1" ht="18.75" x14ac:dyDescent="0.2">
      <c r="A2" s="106" t="s">
        <v>4</v>
      </c>
      <c r="B2" s="95" t="s">
        <v>5</v>
      </c>
      <c r="C2" s="95"/>
      <c r="D2" s="95"/>
      <c r="E2" s="95"/>
      <c r="F2" s="96" t="s">
        <v>0</v>
      </c>
      <c r="G2" s="96"/>
      <c r="H2" s="96"/>
      <c r="I2" s="96"/>
      <c r="J2" s="96"/>
      <c r="K2" s="96"/>
      <c r="L2" s="96"/>
      <c r="M2" s="102" t="s">
        <v>22</v>
      </c>
      <c r="N2" s="97" t="s">
        <v>25</v>
      </c>
      <c r="Q2" s="11"/>
      <c r="R2" s="11"/>
    </row>
    <row r="3" spans="1:18" s="6" customFormat="1" ht="14.25" customHeight="1" x14ac:dyDescent="0.2">
      <c r="A3" s="106"/>
      <c r="B3" s="88" t="s">
        <v>28</v>
      </c>
      <c r="C3" s="105" t="s">
        <v>26</v>
      </c>
      <c r="D3" s="105" t="s">
        <v>27</v>
      </c>
      <c r="E3" s="88" t="s">
        <v>6</v>
      </c>
      <c r="F3" s="89" t="s">
        <v>73</v>
      </c>
      <c r="G3" s="83" t="s">
        <v>74</v>
      </c>
      <c r="H3" s="83" t="s">
        <v>75</v>
      </c>
      <c r="I3" s="84" t="s">
        <v>143</v>
      </c>
      <c r="J3" s="86" t="s">
        <v>44</v>
      </c>
      <c r="K3" s="84" t="s">
        <v>27</v>
      </c>
      <c r="L3" s="84" t="s">
        <v>7</v>
      </c>
      <c r="M3" s="103"/>
      <c r="N3" s="98"/>
      <c r="Q3" s="7"/>
      <c r="R3" s="7"/>
    </row>
    <row r="4" spans="1:18" s="6" customFormat="1" ht="14.25" x14ac:dyDescent="0.2">
      <c r="A4" s="106"/>
      <c r="B4" s="88"/>
      <c r="C4" s="105"/>
      <c r="D4" s="105"/>
      <c r="E4" s="88"/>
      <c r="F4" s="89"/>
      <c r="G4" s="83"/>
      <c r="H4" s="83"/>
      <c r="I4" s="85"/>
      <c r="J4" s="87"/>
      <c r="K4" s="85"/>
      <c r="L4" s="85"/>
      <c r="M4" s="104"/>
      <c r="N4" s="8"/>
      <c r="Q4" s="7"/>
      <c r="R4" s="7"/>
    </row>
    <row r="5" spans="1:18" s="9" customFormat="1" ht="22.5" customHeight="1" x14ac:dyDescent="0.2">
      <c r="A5" s="99" t="s">
        <v>21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2"/>
      <c r="N5" s="2">
        <f>'T1'!D5</f>
        <v>64990822</v>
      </c>
    </row>
    <row r="6" spans="1:18" s="19" customFormat="1" ht="22.5" customHeight="1" x14ac:dyDescent="0.2">
      <c r="A6" s="15" t="s">
        <v>8</v>
      </c>
      <c r="B6" s="16">
        <f>SUMIF('T1'!$E$6:$E$18,'Tổng thu - chi'!$B$3,'T1'!$C$6:$C$18)</f>
        <v>6200000</v>
      </c>
      <c r="C6" s="16">
        <f>SUMIF('T1'!$E$6:$E$18,'Tổng thu - chi'!$C$3,'T1'!$C$6:$C$18)</f>
        <v>5115</v>
      </c>
      <c r="D6" s="16">
        <f>SUMIF('T1'!$E$6:$E$18,'Tổng thu - chi'!$D$3,'T1'!$C$6:$C$18)</f>
        <v>0</v>
      </c>
      <c r="E6" s="16">
        <f t="shared" ref="E6:E17" si="0">SUM(B6:D6)</f>
        <v>6205115</v>
      </c>
      <c r="F6" s="17">
        <f>SUMIF('T1'!$E$6:$E$18,'Tổng thu - chi'!$F$3,'T1'!$D$6:$D$18)</f>
        <v>5921000</v>
      </c>
      <c r="G6" s="17">
        <f>SUMIF('T1'!$E$6:$E$18,'Tổng thu - chi'!$G$3,'T1'!$D$6:$D$18)</f>
        <v>0</v>
      </c>
      <c r="H6" s="17">
        <f>SUMIF('T1'!$E$6:$E$18,'Tổng thu - chi'!$H$3,'T1'!$D$6:$D$18)</f>
        <v>0</v>
      </c>
      <c r="I6" s="17">
        <f>SUMIF('T1'!$E$6:$E$18,'Tổng thu - chi'!$I$3,'T1'!$D$6:$D$18)</f>
        <v>0</v>
      </c>
      <c r="J6" s="17">
        <f>SUMIF('T1'!$E$6:$E$18,'Tổng thu - chi'!$J$3,'T1'!$D$6:$D$18)</f>
        <v>0</v>
      </c>
      <c r="K6" s="17">
        <f>SUMIF('T1'!$E$6:$E$18,'Tổng thu - chi'!$K$3,'T1'!$D$6:$D$18)</f>
        <v>0</v>
      </c>
      <c r="L6" s="17">
        <f t="shared" ref="L6:L17" si="1">SUM(F6:K6)</f>
        <v>5921000</v>
      </c>
      <c r="M6" s="60">
        <f>SUMIF('T1'!$E$6:$E$18,'Tổng thu - chi'!$M$3,'T1'!$D$6:$D$18)</f>
        <v>0</v>
      </c>
      <c r="N6" s="18">
        <f t="shared" ref="N6:N17" si="2">N5+E6-L6-M6</f>
        <v>65274937</v>
      </c>
      <c r="Q6" s="20"/>
      <c r="R6" s="20"/>
    </row>
    <row r="7" spans="1:18" s="19" customFormat="1" ht="22.5" customHeight="1" x14ac:dyDescent="0.2">
      <c r="A7" s="15" t="s">
        <v>9</v>
      </c>
      <c r="B7" s="16">
        <f>SUMIF('T2'!$E$6:$E$32,'Tổng thu - chi'!$B$3,'T2'!$C$6:$C$32)</f>
        <v>10475000</v>
      </c>
      <c r="C7" s="16">
        <f>SUMIF('T2'!$E$6:$E$32,'Tổng thu - chi'!$C$3,'T2'!$C$6:$C$32)</f>
        <v>5044</v>
      </c>
      <c r="D7" s="16">
        <f>SUMIF('T2'!$E$6:$E$32,'Tổng thu - chi'!$D$3,'T2'!$C$6:$C$32)</f>
        <v>0</v>
      </c>
      <c r="E7" s="16">
        <f t="shared" si="0"/>
        <v>10480044</v>
      </c>
      <c r="F7" s="17">
        <f>SUMIF('T2'!$E$6:$E$32,'Tổng thu - chi'!$F$3,'T2'!$D$6:$D$32)</f>
        <v>3760000</v>
      </c>
      <c r="G7" s="17">
        <f>SUMIF('T2'!$E$6:$E$32,'Tổng thu - chi'!$G$3,'T2'!$D$6:$D$32)</f>
        <v>0</v>
      </c>
      <c r="H7" s="17">
        <f>SUMIF('T2'!$E$6:$E$32,'Tổng thu - chi'!$H$3,'T2'!$D$6:$D$32)</f>
        <v>0</v>
      </c>
      <c r="I7" s="17">
        <f>SUMIF('T2'!$E$6:$E$32,'Tổng thu - chi'!$I$3,'T2'!$D$6:$D$32)</f>
        <v>0</v>
      </c>
      <c r="J7" s="17">
        <f>SUMIF('T2'!$E$6:$E$32,'Tổng thu - chi'!$J$3,'T2'!$D$6:$D$32)</f>
        <v>522000</v>
      </c>
      <c r="K7" s="17">
        <f>SUMIF('T2'!$E$6:$E$32,'Tổng thu - chi'!$K$3,'T2'!$D$6:$D$32)</f>
        <v>240000</v>
      </c>
      <c r="L7" s="17">
        <f t="shared" si="1"/>
        <v>4522000</v>
      </c>
      <c r="M7" s="60">
        <f>SUMIF('T2'!$E$6:$E$32,'Tổng thu - chi'!$M$3,'T2'!$D$6:$D$32)</f>
        <v>0</v>
      </c>
      <c r="N7" s="18">
        <f t="shared" si="2"/>
        <v>71232981</v>
      </c>
      <c r="Q7" s="20"/>
      <c r="R7" s="20"/>
    </row>
    <row r="8" spans="1:18" s="19" customFormat="1" ht="22.5" customHeight="1" x14ac:dyDescent="0.2">
      <c r="A8" s="15" t="s">
        <v>10</v>
      </c>
      <c r="B8" s="16">
        <f>SUMIF('T3'!$E$6:$E$26,'Tổng thu - chi'!$B$3,'T3'!$C$6:$C$26)</f>
        <v>9880000</v>
      </c>
      <c r="C8" s="16">
        <f>SUMIF('T3'!$E$6:$E$26,'Tổng thu - chi'!$C$3,'T3'!$C$6:$C$26)</f>
        <v>5359</v>
      </c>
      <c r="D8" s="16">
        <f>SUMIF('T3'!$E$6:$E$26,'Tổng thu - chi'!$D$3,'T3'!$C$6:$C$26)</f>
        <v>0</v>
      </c>
      <c r="E8" s="16">
        <f t="shared" si="0"/>
        <v>9885359</v>
      </c>
      <c r="F8" s="17">
        <f>SUMIF('T3'!$E$6:$E$26,'Tổng thu - chi'!$F$3,'T3'!$D$6:$D$26)</f>
        <v>8950000</v>
      </c>
      <c r="G8" s="17">
        <f>SUMIF('T3'!$E$6:$E$26,'Tổng thu - chi'!$G$3,'T3'!$D$6:$D$26)</f>
        <v>0</v>
      </c>
      <c r="H8" s="17">
        <f>SUMIF('T3'!$E$6:$E$26,'Tổng thu - chi'!$H$3,'T3'!$D$6:$D$26)</f>
        <v>0</v>
      </c>
      <c r="I8" s="17">
        <f>SUMIF('T3'!$E$6:$E$26,'Tổng thu - chi'!$I$3,'T3'!$D$6:$D$26)</f>
        <v>760000</v>
      </c>
      <c r="J8" s="17">
        <f>SUMIF('T3'!$E$6:$E$26,'Tổng thu - chi'!$J$3,'T3'!$D$6:$D$26)</f>
        <v>0</v>
      </c>
      <c r="K8" s="17">
        <f>SUMIF('T3'!$E$6:$E$26,'Tổng thu - chi'!$K$3,'T3'!$D$6:$D$26)</f>
        <v>0</v>
      </c>
      <c r="L8" s="17">
        <f t="shared" si="1"/>
        <v>9710000</v>
      </c>
      <c r="M8" s="60">
        <f>SUMIF('T3'!$E$6:$E$26,'Tổng thu - chi'!$M$3,'T3'!$D$6:$D$26)</f>
        <v>0</v>
      </c>
      <c r="N8" s="18">
        <f t="shared" si="2"/>
        <v>71408340</v>
      </c>
      <c r="Q8" s="20"/>
      <c r="R8" s="20"/>
    </row>
    <row r="9" spans="1:18" s="19" customFormat="1" ht="22.5" customHeight="1" x14ac:dyDescent="0.2">
      <c r="A9" s="15" t="s">
        <v>11</v>
      </c>
      <c r="B9" s="16">
        <f>SUMIF('T4'!$E$6:$E$26,'Tổng thu - chi'!$B$3,'T4'!$C$6:$C$26)</f>
        <v>9800000</v>
      </c>
      <c r="C9" s="16">
        <f>SUMIF('T4'!$E$6:$E$26,'Tổng thu - chi'!$C$3,'T4'!$C$6:$C$26)</f>
        <v>7010</v>
      </c>
      <c r="D9" s="16">
        <f>SUMIF('T4'!$E$6:$E$26,'Tổng thu - chi'!$D$3,'T4'!$C$6:$C$26)</f>
        <v>0</v>
      </c>
      <c r="E9" s="16">
        <f t="shared" si="0"/>
        <v>9807010</v>
      </c>
      <c r="F9" s="17">
        <f>SUMIF('T4'!$E$6:$E$26,'Tổng thu - chi'!$F$3,'T4'!$D$6:$D$26)</f>
        <v>7200000</v>
      </c>
      <c r="G9" s="17">
        <f>SUMIF('T4'!$E$6:$E$26,'Tổng thu - chi'!$G$3,'T4'!$D$6:$D$26)</f>
        <v>0</v>
      </c>
      <c r="H9" s="17">
        <f>SUMIF('T4'!$E$6:$E$26,'Tổng thu - chi'!$H$3,'T4'!$D$6:$D$26)</f>
        <v>0</v>
      </c>
      <c r="I9" s="17">
        <f>SUMIF('T4'!$E$6:$E$26,'Tổng thu - chi'!$I$3,'T4'!$D$6:$D$26)</f>
        <v>0</v>
      </c>
      <c r="J9" s="17">
        <f>SUMIF('T4'!$E$6:$E$26,'Tổng thu - chi'!$J$3,'T4'!$D$6:$D$26)</f>
        <v>0</v>
      </c>
      <c r="K9" s="17">
        <f>SUMIF('T4'!$E$6:$E$26,'Tổng thu - chi'!$K$3,'T4'!$D$6:$D$26)</f>
        <v>0</v>
      </c>
      <c r="L9" s="17">
        <f t="shared" si="1"/>
        <v>7200000</v>
      </c>
      <c r="M9" s="60">
        <f>SUMIF('T4'!$E$6:$E$26,'Tổng thu - chi'!$M$3,'T4'!$D$6:$D$26)</f>
        <v>0</v>
      </c>
      <c r="N9" s="18">
        <f t="shared" si="2"/>
        <v>74015350</v>
      </c>
      <c r="Q9" s="20"/>
      <c r="R9" s="20"/>
    </row>
    <row r="10" spans="1:18" s="19" customFormat="1" ht="22.5" customHeight="1" x14ac:dyDescent="0.2">
      <c r="A10" s="15" t="s">
        <v>12</v>
      </c>
      <c r="B10" s="16">
        <f>SUMIF('T5'!$E$6:$E$28,'Tổng thu - chi'!$B$3,'T5'!$C$6:$C$28)</f>
        <v>9600000</v>
      </c>
      <c r="C10" s="16">
        <f>SUMIF('T5'!$E$6:$E$28,'Tổng thu - chi'!$C$3,'T5'!$C$6:$C$28)</f>
        <v>5774</v>
      </c>
      <c r="D10" s="16">
        <f>SUMIF('T5'!$E$6:$E$28,'Tổng thu - chi'!$D$3,'T5'!$C$6:$C$28)</f>
        <v>0</v>
      </c>
      <c r="E10" s="16">
        <f t="shared" si="0"/>
        <v>9605774</v>
      </c>
      <c r="F10" s="17">
        <f>SUMIF('T5'!$E$6:$E$28,'Tổng thu - chi'!$F$3,'T5'!$D$6:$D$28)</f>
        <v>6973000</v>
      </c>
      <c r="G10" s="17">
        <f>SUMIF('T5'!$E$6:$E$28,'Tổng thu - chi'!$G$3,'T5'!$D$6:$D$28)</f>
        <v>0</v>
      </c>
      <c r="H10" s="17">
        <f>SUMIF('T5'!$E$6:$E$28,'Tổng thu - chi'!$H$3,'T5'!$D$6:$D$28)</f>
        <v>0</v>
      </c>
      <c r="I10" s="17">
        <f>SUMIF('T5'!$E$6:$E$28,'Tổng thu - chi'!$I$3,'T5'!$D$6:$D$28)</f>
        <v>0</v>
      </c>
      <c r="J10" s="17">
        <f>SUMIF('T5'!$E$6:$E$28,'Tổng thu - chi'!$J$3,'T5'!$D$6:$D$28)</f>
        <v>0</v>
      </c>
      <c r="K10" s="17">
        <f>SUMIF('T5'!$E$6:$E$28,'Tổng thu - chi'!$K$3,'T5'!$D$6:$D$28)</f>
        <v>250000</v>
      </c>
      <c r="L10" s="17">
        <f t="shared" si="1"/>
        <v>7223000</v>
      </c>
      <c r="M10" s="60">
        <f>SUMIF('T5'!$E$6:$E$28,'Tổng thu - chi'!$M$3,'T5'!$D$6:$D$28)</f>
        <v>0</v>
      </c>
      <c r="N10" s="18">
        <f t="shared" si="2"/>
        <v>76398124</v>
      </c>
      <c r="Q10" s="20"/>
      <c r="R10" s="20"/>
    </row>
    <row r="11" spans="1:18" s="19" customFormat="1" ht="22.5" customHeight="1" x14ac:dyDescent="0.2">
      <c r="A11" s="15" t="s">
        <v>13</v>
      </c>
      <c r="B11" s="16">
        <f>SUMIF('T6'!$E$6:$E$19,'Tổng thu - chi'!$B$3,'T6'!$C$6:$C$19)</f>
        <v>4100000</v>
      </c>
      <c r="C11" s="16">
        <f>SUMIF('T6'!$E$6:$E$19,'Tổng thu - chi'!$C$3,'T6'!$C$6:$C$19)</f>
        <v>7328</v>
      </c>
      <c r="D11" s="16">
        <f>SUMIF('T6'!$E$6:$E$19,'Tổng thu - chi'!$D$3,'T6'!$C$6:$C$19)</f>
        <v>0</v>
      </c>
      <c r="E11" s="16">
        <f t="shared" si="0"/>
        <v>4107328</v>
      </c>
      <c r="F11" s="17">
        <f>SUMIF('T6'!$E$6:$E$19,'Tổng thu - chi'!$F$3,'T6'!$D$6:$D$19)</f>
        <v>8650000</v>
      </c>
      <c r="G11" s="17">
        <f>SUMIF('T6'!$E$6:$E$19,'Tổng thu - chi'!$G$3,'T6'!$D$6:$D$19)</f>
        <v>0</v>
      </c>
      <c r="H11" s="17">
        <f>SUMIF('T6'!$E$6:$E$19,'Tổng thu - chi'!$H$3,'T6'!$D$6:$D$19)</f>
        <v>0</v>
      </c>
      <c r="I11" s="17">
        <f>SUMIF('T6'!$E$6:$E$19,'Tổng thu - chi'!$I$3,'T6'!$D$6:$D$19)</f>
        <v>0</v>
      </c>
      <c r="J11" s="17">
        <f>SUMIF('T6'!$E$6:$E$19,'Tổng thu - chi'!$J$3,'T6'!$D$6:$D$19)</f>
        <v>0</v>
      </c>
      <c r="K11" s="17">
        <f>SUMIF('T6'!$E$6:$E$19,'Tổng thu - chi'!$K$3,'T6'!$D$6:$D$19)</f>
        <v>0</v>
      </c>
      <c r="L11" s="17">
        <f t="shared" si="1"/>
        <v>8650000</v>
      </c>
      <c r="M11" s="60">
        <f>SUMIF('T6'!$E$6:$E$19,'Tổng thu - chi'!$M$3,'T6'!$D$6:$D$19)</f>
        <v>0</v>
      </c>
      <c r="N11" s="18">
        <f t="shared" si="2"/>
        <v>71855452</v>
      </c>
      <c r="Q11" s="20"/>
      <c r="R11" s="20"/>
    </row>
    <row r="12" spans="1:18" s="19" customFormat="1" ht="22.5" customHeight="1" x14ac:dyDescent="0.2">
      <c r="A12" s="15" t="s">
        <v>14</v>
      </c>
      <c r="B12" s="16">
        <f>SUMIF('T7'!$E$6:$E$28,'Tổng thu - chi'!$B$3,'T7'!$C$6:$C$28)</f>
        <v>7200000</v>
      </c>
      <c r="C12" s="16">
        <f>SUMIF('T7'!$E$6:$E$28,'Tổng thu - chi'!$C$3,'T7'!$C$6:$C$28)</f>
        <v>3081</v>
      </c>
      <c r="D12" s="16">
        <f>SUMIF('T7'!$E$6:$E$28,'Tổng thu - chi'!$D$3,'T7'!$C$6:$C$28)</f>
        <v>0</v>
      </c>
      <c r="E12" s="16">
        <f t="shared" si="0"/>
        <v>7203081</v>
      </c>
      <c r="F12" s="17">
        <f>SUMIF('T7'!$E$6:$E$28,'Tổng thu - chi'!$F$3,'T7'!$D$6:$D$28)</f>
        <v>6963000</v>
      </c>
      <c r="G12" s="17">
        <f>SUMIF('T7'!$E$6:$E$28,'Tổng thu - chi'!$G$3,'T7'!$D$6:$D$28)</f>
        <v>1458000</v>
      </c>
      <c r="H12" s="17">
        <f>SUMIF('T7'!$E$6:$E$28,'Tổng thu - chi'!$H$3,'T7'!$D$6:$D$28)</f>
        <v>0</v>
      </c>
      <c r="I12" s="17">
        <f>SUMIF('T7'!$E$6:$E$28,'Tổng thu - chi'!$I$3,'T7'!$D$6:$D$28)</f>
        <v>0</v>
      </c>
      <c r="J12" s="17">
        <f>SUMIF('T7'!$E$6:$E$28,'Tổng thu - chi'!$J$3,'T7'!$D$6:$D$28)</f>
        <v>530000</v>
      </c>
      <c r="K12" s="17">
        <f>SUMIF('T7'!$E$6:$E$28,'Tổng thu - chi'!$K$3,'T7'!$D$6:$D$28)</f>
        <v>0</v>
      </c>
      <c r="L12" s="17">
        <f t="shared" si="1"/>
        <v>8951000</v>
      </c>
      <c r="M12" s="60">
        <f>SUMIF('T7'!$E$6:$E$28,'Tổng thu - chi'!$M$3,'T7'!$D$6:$D$28)</f>
        <v>0</v>
      </c>
      <c r="N12" s="18">
        <f t="shared" si="2"/>
        <v>70107533</v>
      </c>
      <c r="Q12" s="20"/>
      <c r="R12" s="20"/>
    </row>
    <row r="13" spans="1:18" s="19" customFormat="1" ht="22.5" customHeight="1" x14ac:dyDescent="0.2">
      <c r="A13" s="15" t="s">
        <v>15</v>
      </c>
      <c r="B13" s="16">
        <f>SUMIF('T8'!$E$6:$E$26,'Tổng thu - chi'!$B$3,'T8'!$C$6:$C$26)</f>
        <v>7300000</v>
      </c>
      <c r="C13" s="16">
        <f>SUMIF('T8'!$E$6:$E$26,'Tổng thu - chi'!$C$3,'T8'!$C$6:$C$26)</f>
        <v>2698</v>
      </c>
      <c r="D13" s="16">
        <f>SUMIF('T8'!$E$6:$E$26,'Tổng thu - chi'!$D$3,'T8'!$C$6:$C$26)</f>
        <v>0</v>
      </c>
      <c r="E13" s="16">
        <f t="shared" si="0"/>
        <v>7302698</v>
      </c>
      <c r="F13" s="17">
        <f>SUMIF('T8'!$E$6:$E$26,'Tổng thu - chi'!$F$3,'T8'!$D$6:$D$26)</f>
        <v>6940000</v>
      </c>
      <c r="G13" s="17">
        <f>SUMIF('T8'!$E$6:$E$26,'Tổng thu - chi'!$G$3,'T8'!$D$6:$D$26)</f>
        <v>2700000</v>
      </c>
      <c r="H13" s="17">
        <f>SUMIF('T8'!$E$6:$E$26,'Tổng thu - chi'!$H$3,'T8'!$D$6:$D$26)</f>
        <v>0</v>
      </c>
      <c r="I13" s="17">
        <f>SUMIF('T8'!$E$6:$E$26,'Tổng thu - chi'!$I$3,'T8'!$D$6:$D$26)</f>
        <v>0</v>
      </c>
      <c r="J13" s="17">
        <f>SUMIF('T8'!$E$6:$E$26,'Tổng thu - chi'!$J$3,'T8'!$D$6:$D$26)</f>
        <v>0</v>
      </c>
      <c r="K13" s="17">
        <f>SUMIF('T8'!$E$6:$E$26,'Tổng thu - chi'!$K$3,'T8'!$D$6:$D$26)</f>
        <v>0</v>
      </c>
      <c r="L13" s="17">
        <f t="shared" si="1"/>
        <v>9640000</v>
      </c>
      <c r="M13" s="60">
        <f>SUMIF('T8'!$E$6:$E$26,'Tổng thu - chi'!$M$3,'T8'!$D$6:$D$26)</f>
        <v>0</v>
      </c>
      <c r="N13" s="18">
        <f t="shared" si="2"/>
        <v>67770231</v>
      </c>
      <c r="Q13" s="20"/>
      <c r="R13" s="20"/>
    </row>
    <row r="14" spans="1:18" s="19" customFormat="1" ht="22.5" customHeight="1" x14ac:dyDescent="0.2">
      <c r="A14" s="15" t="s">
        <v>16</v>
      </c>
      <c r="B14" s="16">
        <f>SUMIF('T9'!$E$6:$E$31,'Tổng thu - chi'!$B$3,'T9'!$C$6:$C$31)</f>
        <v>12420000</v>
      </c>
      <c r="C14" s="16">
        <f>SUMIF('T9'!$E$6:$E$31,'Tổng thu - chi'!$C$3,'T9'!$C$6:$C$31)</f>
        <v>3402</v>
      </c>
      <c r="D14" s="16">
        <f>SUMIF('T9'!$E$6:$E$31,'Tổng thu - chi'!$D$3,'T9'!$C$6:$C$31)</f>
        <v>0</v>
      </c>
      <c r="E14" s="16">
        <f t="shared" si="0"/>
        <v>12423402</v>
      </c>
      <c r="F14" s="17">
        <f>SUMIF('T9'!$E$6:$E$31,'Tổng thu - chi'!$F$3,'T9'!$D$6:$D$31)</f>
        <v>6920000</v>
      </c>
      <c r="G14" s="17">
        <f>SUMIF('T9'!$E$6:$E$31,'Tổng thu - chi'!$G$3,'T9'!$D$6:$D$31)</f>
        <v>0</v>
      </c>
      <c r="H14" s="17">
        <f>SUMIF('T9'!$E$6:$E$31,'Tổng thu - chi'!$H$3,'T9'!$D$6:$D$31)</f>
        <v>0</v>
      </c>
      <c r="I14" s="17">
        <f>SUMIF('T9'!$E$6:$E$31,'Tổng thu - chi'!$I$3,'T9'!$D$6:$D$31)</f>
        <v>0</v>
      </c>
      <c r="J14" s="17">
        <f>SUMIF('T9'!$E$6:$E$31,'Tổng thu - chi'!$J$3,'T9'!$D$6:$D$31)</f>
        <v>0</v>
      </c>
      <c r="K14" s="17">
        <f>SUMIF('T9'!$E$6:$E$31,'Tổng thu - chi'!$K$3,'T9'!$D$6:$D$31)</f>
        <v>0</v>
      </c>
      <c r="L14" s="17">
        <f t="shared" si="1"/>
        <v>6920000</v>
      </c>
      <c r="M14" s="60">
        <f>SUMIF('T9'!$E$6:$E$31,'Tổng thu - chi'!$M$3,'T9'!$D$6:$D$31)</f>
        <v>0</v>
      </c>
      <c r="N14" s="18">
        <f t="shared" si="2"/>
        <v>73273633</v>
      </c>
      <c r="Q14" s="20"/>
      <c r="R14" s="20"/>
    </row>
    <row r="15" spans="1:18" s="19" customFormat="1" ht="22.5" customHeight="1" x14ac:dyDescent="0.2">
      <c r="A15" s="15" t="s">
        <v>17</v>
      </c>
      <c r="B15" s="16">
        <f>SUMIF('T10'!$E$6:$E$23,'Tổng thu - chi'!$B$3,'T10'!$C$6:$C$23)</f>
        <v>6820000</v>
      </c>
      <c r="C15" s="16">
        <f>SUMIF('T10'!$E$6:$E$23,'Tổng thu - chi'!$C$3,'T10'!$C$6:$C$23)</f>
        <v>2823</v>
      </c>
      <c r="D15" s="16">
        <f>SUMIF('T10'!$E$6:$E$23,'Tổng thu - chi'!$D$3,'T10'!$C$6:$C$23)</f>
        <v>0</v>
      </c>
      <c r="E15" s="16">
        <f t="shared" si="0"/>
        <v>6822823</v>
      </c>
      <c r="F15" s="17">
        <f>SUMIF('T10'!$E$6:$E$23,'Tổng thu - chi'!$F$3,'T10'!$D$6:$D$23)</f>
        <v>7215000</v>
      </c>
      <c r="G15" s="17">
        <f>SUMIF('T10'!$E$6:$E$23,'Tổng thu - chi'!$G$3,'T10'!$D$6:$D$23)</f>
        <v>0</v>
      </c>
      <c r="H15" s="17">
        <f>SUMIF('T10'!$E$6:$E$23,'Tổng thu - chi'!$H$3,'T10'!$D$6:$D$23)</f>
        <v>0</v>
      </c>
      <c r="I15" s="17">
        <f>SUMIF('T10'!$E$6:$E$23,'Tổng thu - chi'!$I$3,'T10'!$D$6:$D$23)</f>
        <v>0</v>
      </c>
      <c r="J15" s="17">
        <f>SUMIF('T10'!$E$6:$E$23,'Tổng thu - chi'!$J$3,'T10'!$D$6:$D$23)</f>
        <v>0</v>
      </c>
      <c r="K15" s="17">
        <f>SUMIF('T10'!$E$6:$E$23,'Tổng thu - chi'!$K$3,'T10'!$D$6:$D$23)</f>
        <v>0</v>
      </c>
      <c r="L15" s="17">
        <f t="shared" si="1"/>
        <v>7215000</v>
      </c>
      <c r="M15" s="60">
        <f>SUMIF('T10'!$E$6:$E$23,'Tổng thu - chi'!$M$3,'T10'!$D$6:$D$23)</f>
        <v>0</v>
      </c>
      <c r="N15" s="18">
        <f t="shared" si="2"/>
        <v>72881456</v>
      </c>
      <c r="Q15" s="20"/>
      <c r="R15" s="20"/>
    </row>
    <row r="16" spans="1:18" s="19" customFormat="1" ht="22.5" customHeight="1" x14ac:dyDescent="0.2">
      <c r="A16" s="15" t="s">
        <v>18</v>
      </c>
      <c r="B16" s="16">
        <f>SUMIF('T11'!$E$6:$E$21,'Tổng thu - chi'!$B$3,'T11'!$C$6:$C$21)</f>
        <v>3418166</v>
      </c>
      <c r="C16" s="16">
        <f>SUMIF('T11'!$E$6:$E$21,'Tổng thu - chi'!$C$3,'T11'!$C$6:$C$21)</f>
        <v>2776</v>
      </c>
      <c r="D16" s="16">
        <f>SUMIF('T11'!$E$6:$E$21,'Tổng thu - chi'!$D$3,'T11'!$C$6:$C$21)</f>
        <v>0</v>
      </c>
      <c r="E16" s="16">
        <f t="shared" si="0"/>
        <v>3420942</v>
      </c>
      <c r="F16" s="17">
        <f>SUMIF('T11'!$E$6:$E$21,'Tổng thu - chi'!$F$3,'T11'!$D$6:$D$21)</f>
        <v>6920000</v>
      </c>
      <c r="G16" s="17">
        <f>SUMIF('T11'!$E$6:$E$21,'Tổng thu - chi'!$G$3,'T11'!$D$6:$D$21)</f>
        <v>4536000</v>
      </c>
      <c r="H16" s="17">
        <f>SUMIF('T11'!$E$6:$E$21,'Tổng thu - chi'!$H$3,'T11'!$D$6:$D$21)</f>
        <v>0</v>
      </c>
      <c r="I16" s="17">
        <f>SUMIF('T11'!$E$6:$E$21,'Tổng thu - chi'!$I$3,'T11'!$D$6:$D$21)</f>
        <v>720000</v>
      </c>
      <c r="J16" s="17">
        <f>SUMIF('T11'!$E$6:$E$21,'Tổng thu - chi'!$J$3,'T11'!$D$6:$D$21)</f>
        <v>0</v>
      </c>
      <c r="K16" s="17">
        <f>SUMIF('T11'!$E$6:$E$21,'Tổng thu - chi'!$K$3,'T11'!$D$6:$D$21)</f>
        <v>0</v>
      </c>
      <c r="L16" s="17">
        <f t="shared" si="1"/>
        <v>12176000</v>
      </c>
      <c r="M16" s="60">
        <f>SUMIF('T11'!$E$6:$E$21,'Tổng thu - chi'!$M$3,'T11'!$D$6:$D$21)</f>
        <v>0</v>
      </c>
      <c r="N16" s="18">
        <f t="shared" si="2"/>
        <v>64126398</v>
      </c>
      <c r="Q16" s="20"/>
      <c r="R16" s="20"/>
    </row>
    <row r="17" spans="1:18" s="19" customFormat="1" ht="22.5" customHeight="1" x14ac:dyDescent="0.2">
      <c r="A17" s="15" t="s">
        <v>19</v>
      </c>
      <c r="B17" s="16">
        <f>SUMIF('T12'!$E$6:$E$26,'Tổng thu - chi'!$B$3,'T12'!$C$6:$C$26)</f>
        <v>5720000</v>
      </c>
      <c r="C17" s="16">
        <f>SUMIF('T12'!$E$6:$E$26,'Tổng thu - chi'!$C$3,'T12'!$C$6:$C$26)</f>
        <v>3110</v>
      </c>
      <c r="D17" s="16">
        <f>SUMIF('T12'!$E$6:$E$26,'Tổng thu - chi'!$D$3,'T12'!$C$6:$C$26)</f>
        <v>0</v>
      </c>
      <c r="E17" s="16">
        <f t="shared" si="0"/>
        <v>5723110</v>
      </c>
      <c r="F17" s="17">
        <f>SUMIF('T12'!$E$6:$E$26,'Tổng thu - chi'!$F$3,'T12'!$D$6:$D$26)</f>
        <v>6839000</v>
      </c>
      <c r="G17" s="17">
        <f>SUMIF('T12'!$E$6:$E$26,'Tổng thu - chi'!$G$3,'T12'!$D$6:$D$26)</f>
        <v>0</v>
      </c>
      <c r="H17" s="17">
        <f>SUMIF('T12'!$E$6:$E$26,'Tổng thu - chi'!$H$3,'T12'!$D$6:$D$26)</f>
        <v>0</v>
      </c>
      <c r="I17" s="17">
        <f>SUMIF('T12'!$E$6:$E$26,'Tổng thu - chi'!$I$3,'T12'!$D$6:$D$26)</f>
        <v>0</v>
      </c>
      <c r="J17" s="17">
        <f>SUMIF('T12'!$E$6:$E$26,'Tổng thu - chi'!$J$3,'T12'!$D$6:$D$26)</f>
        <v>0</v>
      </c>
      <c r="K17" s="17">
        <f>SUMIF('T12'!$E$6:$E$26,'Tổng thu - chi'!$K$3,'T12'!$D$6:$D$26)</f>
        <v>224000</v>
      </c>
      <c r="L17" s="17">
        <f t="shared" si="1"/>
        <v>7063000</v>
      </c>
      <c r="M17" s="60">
        <f>SUMIF('T12'!$E$6:$E$26,'Tổng thu - chi'!$M$3,'T12'!$D$6:$D$26)</f>
        <v>0</v>
      </c>
      <c r="N17" s="18">
        <f t="shared" si="2"/>
        <v>62786508</v>
      </c>
      <c r="O17" s="61"/>
      <c r="Q17" s="20"/>
      <c r="R17" s="20"/>
    </row>
    <row r="18" spans="1:18" s="25" customFormat="1" ht="22.5" customHeight="1" x14ac:dyDescent="0.2">
      <c r="A18" s="21" t="s">
        <v>20</v>
      </c>
      <c r="B18" s="22">
        <f>SUM(B6:B17)</f>
        <v>92933166</v>
      </c>
      <c r="C18" s="22">
        <f t="shared" ref="C18:D18" si="3">SUM(C6:C17)</f>
        <v>53520</v>
      </c>
      <c r="D18" s="22">
        <f t="shared" si="3"/>
        <v>0</v>
      </c>
      <c r="E18" s="22">
        <f t="shared" ref="E18:L18" si="4">SUM(E6:E17)</f>
        <v>92986686</v>
      </c>
      <c r="F18" s="22">
        <f t="shared" si="4"/>
        <v>83251000</v>
      </c>
      <c r="G18" s="22">
        <f t="shared" si="4"/>
        <v>8694000</v>
      </c>
      <c r="H18" s="22">
        <f t="shared" si="4"/>
        <v>0</v>
      </c>
      <c r="I18" s="22">
        <f t="shared" si="4"/>
        <v>1480000</v>
      </c>
      <c r="J18" s="22">
        <f t="shared" si="4"/>
        <v>1052000</v>
      </c>
      <c r="K18" s="22">
        <f t="shared" si="4"/>
        <v>714000</v>
      </c>
      <c r="L18" s="22">
        <f t="shared" si="4"/>
        <v>95191000</v>
      </c>
      <c r="M18" s="22">
        <f>SUM(M6:M17)</f>
        <v>0</v>
      </c>
      <c r="N18" s="23"/>
      <c r="O18" s="24"/>
    </row>
    <row r="19" spans="1:18" s="19" customFormat="1" ht="22.5" customHeight="1" x14ac:dyDescent="0.2">
      <c r="A19" s="90" t="s">
        <v>24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2"/>
      <c r="M19" s="26">
        <f>M5+SUM(M6:M17)</f>
        <v>0</v>
      </c>
      <c r="N19" s="26">
        <f>N5+E18-L18-M18</f>
        <v>62786508</v>
      </c>
      <c r="Q19" s="20"/>
      <c r="R19" s="20"/>
    </row>
    <row r="20" spans="1:18" ht="19.5" hidden="1" customHeight="1" x14ac:dyDescent="0.2">
      <c r="A20" s="82" t="s">
        <v>29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63"/>
      <c r="N20" s="64">
        <f>M19+N19</f>
        <v>62786508</v>
      </c>
    </row>
    <row r="22" spans="1:18" ht="19.5" customHeight="1" x14ac:dyDescent="0.2">
      <c r="E22" s="28"/>
      <c r="M22" s="62">
        <f>N17-'T12'!D28</f>
        <v>0</v>
      </c>
      <c r="N22" s="66">
        <f>N19-'T12'!D28</f>
        <v>0</v>
      </c>
    </row>
    <row r="23" spans="1:18" ht="19.5" customHeight="1" x14ac:dyDescent="0.2">
      <c r="N23" s="66"/>
    </row>
  </sheetData>
  <mergeCells count="20">
    <mergeCell ref="A1:N1"/>
    <mergeCell ref="B2:E2"/>
    <mergeCell ref="F2:L2"/>
    <mergeCell ref="N2:N3"/>
    <mergeCell ref="A5:L5"/>
    <mergeCell ref="M2:M4"/>
    <mergeCell ref="C3:C4"/>
    <mergeCell ref="D3:D4"/>
    <mergeCell ref="A2:A4"/>
    <mergeCell ref="B3:B4"/>
    <mergeCell ref="L3:L4"/>
    <mergeCell ref="A20:L20"/>
    <mergeCell ref="H3:H4"/>
    <mergeCell ref="I3:I4"/>
    <mergeCell ref="J3:J4"/>
    <mergeCell ref="K3:K4"/>
    <mergeCell ref="E3:E4"/>
    <mergeCell ref="F3:F4"/>
    <mergeCell ref="G3:G4"/>
    <mergeCell ref="A19:L19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45</v>
      </c>
    </row>
    <row r="2" spans="1:1" ht="126" x14ac:dyDescent="0.2">
      <c r="A2" s="4" t="s">
        <v>47</v>
      </c>
    </row>
    <row r="3" spans="1:1" ht="89.25" customHeight="1" x14ac:dyDescent="0.2">
      <c r="A3" s="4" t="s">
        <v>46</v>
      </c>
    </row>
    <row r="4" spans="1:1" ht="22.5" customHeight="1" x14ac:dyDescent="0.2">
      <c r="A4" s="75" t="s">
        <v>31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12</vt:i4>
      </vt:variant>
    </vt:vector>
  </HeadingPairs>
  <TitlesOfParts>
    <vt:vector size="26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2026-01-15T10:27:38Z</dcterms:modified>
</cp:coreProperties>
</file>